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webextensions/webextension1.xml" ContentType="application/vnd.ms-office.webextension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himeliving-my.sharepoint.com/personal/tamai_ehimeliving_onmicrosoft_com/Documents/新規申込書　代理店社外用/2023.06～　新規折込申込書 HPアップ用/"/>
    </mc:Choice>
  </mc:AlternateContent>
  <xr:revisionPtr revIDLastSave="407" documentId="8_{D4EF2E5F-0251-4D8F-B98C-F59D07CBAD9D}" xr6:coauthVersionLast="47" xr6:coauthVersionMax="47" xr10:uidLastSave="{8EFBC4E1-AF90-4621-9E8D-DFF60C4C7684}"/>
  <workbookProtection workbookAlgorithmName="SHA-512" workbookHashValue="IlB3cdJxayhekzvDL4VbjuZ/or+I7tgemzUmEY5VV18rOlrbpMZzxqQNyz2wrFXJZ3NiMtu9Krx6bAbZXv4V7Q==" workbookSaltValue="nK/ErLRZABVwv+Tf9T++zA==" workbookSpinCount="100000" lockStructure="1"/>
  <bookViews>
    <workbookView xWindow="-110" yWindow="-110" windowWidth="19420" windowHeight="10300" firstSheet="1" activeTab="1" xr2:uid="{00000000-000D-0000-FFFF-FFFF00000000}"/>
  </bookViews>
  <sheets>
    <sheet name="Sheet1" sheetId="372" state="hidden" r:id="rId1"/>
    <sheet name="賃貸集合住宅" sheetId="370" r:id="rId2"/>
    <sheet name="1" sheetId="371" state="hidden" r:id="rId3"/>
    <sheet name="松山市中心" sheetId="363" r:id="rId4"/>
    <sheet name="松山市城北" sheetId="364" r:id="rId5"/>
    <sheet name="松山市城西" sheetId="365" r:id="rId6"/>
    <sheet name="松山市城東" sheetId="366" r:id="rId7"/>
    <sheet name="松山市南西" sheetId="367" r:id="rId8"/>
    <sheet name="松山市南東" sheetId="368" r:id="rId9"/>
    <sheet name="松山市遠方部" sheetId="369" r:id="rId10"/>
  </sheets>
  <externalReferences>
    <externalReference r:id="rId11"/>
    <externalReference r:id="rId12"/>
    <externalReference r:id="rId13"/>
  </externalReferences>
  <definedNames>
    <definedName name="_01" localSheetId="2">'1'!#REF!</definedName>
    <definedName name="_01" localSheetId="9">#REF!</definedName>
    <definedName name="_01" localSheetId="5">#REF!</definedName>
    <definedName name="_01" localSheetId="6">#REF!</definedName>
    <definedName name="_01" localSheetId="4">#REF!</definedName>
    <definedName name="_01" localSheetId="3">#REF!</definedName>
    <definedName name="_01" localSheetId="7">#REF!</definedName>
    <definedName name="_01" localSheetId="8">#REF!</definedName>
    <definedName name="_01">#REF!</definedName>
    <definedName name="_010" localSheetId="2">'1'!#REF!</definedName>
    <definedName name="_010" localSheetId="9">#REF!</definedName>
    <definedName name="_010" localSheetId="5">#REF!</definedName>
    <definedName name="_010" localSheetId="6">#REF!</definedName>
    <definedName name="_010" localSheetId="4">#REF!</definedName>
    <definedName name="_010" localSheetId="3">#REF!</definedName>
    <definedName name="_010" localSheetId="7">#REF!</definedName>
    <definedName name="_010" localSheetId="8">#REF!</definedName>
    <definedName name="_010">#REF!</definedName>
    <definedName name="_011" localSheetId="2">'1'!#REF!</definedName>
    <definedName name="_011" localSheetId="9">#REF!</definedName>
    <definedName name="_011" localSheetId="5">#REF!</definedName>
    <definedName name="_011" localSheetId="6">#REF!</definedName>
    <definedName name="_011" localSheetId="4">#REF!</definedName>
    <definedName name="_011" localSheetId="3">#REF!</definedName>
    <definedName name="_011" localSheetId="7">#REF!</definedName>
    <definedName name="_011" localSheetId="8">#REF!</definedName>
    <definedName name="_011">#REF!</definedName>
    <definedName name="_012" localSheetId="2">'1'!#REF!</definedName>
    <definedName name="_012" localSheetId="9">#REF!</definedName>
    <definedName name="_012" localSheetId="5">#REF!</definedName>
    <definedName name="_012" localSheetId="6">#REF!</definedName>
    <definedName name="_012" localSheetId="4">#REF!</definedName>
    <definedName name="_012" localSheetId="3">#REF!</definedName>
    <definedName name="_012" localSheetId="7">#REF!</definedName>
    <definedName name="_012" localSheetId="8">#REF!</definedName>
    <definedName name="_012">#REF!</definedName>
    <definedName name="_013" localSheetId="2">'1'!#REF!</definedName>
    <definedName name="_013" localSheetId="9">#REF!</definedName>
    <definedName name="_013" localSheetId="5">#REF!</definedName>
    <definedName name="_013" localSheetId="6">#REF!</definedName>
    <definedName name="_013" localSheetId="4">#REF!</definedName>
    <definedName name="_013" localSheetId="3">#REF!</definedName>
    <definedName name="_013" localSheetId="7">#REF!</definedName>
    <definedName name="_013" localSheetId="8">#REF!</definedName>
    <definedName name="_013">#REF!</definedName>
    <definedName name="_014" localSheetId="2">'1'!#REF!</definedName>
    <definedName name="_014" localSheetId="9">#REF!</definedName>
    <definedName name="_014" localSheetId="5">#REF!</definedName>
    <definedName name="_014" localSheetId="6">#REF!</definedName>
    <definedName name="_014" localSheetId="4">#REF!</definedName>
    <definedName name="_014" localSheetId="3">#REF!</definedName>
    <definedName name="_014" localSheetId="7">#REF!</definedName>
    <definedName name="_014" localSheetId="8">#REF!</definedName>
    <definedName name="_014">#REF!</definedName>
    <definedName name="_015" localSheetId="2">'1'!#REF!</definedName>
    <definedName name="_015" localSheetId="9">#REF!</definedName>
    <definedName name="_015" localSheetId="5">#REF!</definedName>
    <definedName name="_015" localSheetId="6">#REF!</definedName>
    <definedName name="_015" localSheetId="4">#REF!</definedName>
    <definedName name="_015" localSheetId="3">#REF!</definedName>
    <definedName name="_015" localSheetId="7">#REF!</definedName>
    <definedName name="_015" localSheetId="8">#REF!</definedName>
    <definedName name="_015">#REF!</definedName>
    <definedName name="_016" localSheetId="2">'1'!#REF!</definedName>
    <definedName name="_016" localSheetId="9">#REF!</definedName>
    <definedName name="_016" localSheetId="5">#REF!</definedName>
    <definedName name="_016" localSheetId="6">#REF!</definedName>
    <definedName name="_016" localSheetId="4">#REF!</definedName>
    <definedName name="_016" localSheetId="3">#REF!</definedName>
    <definedName name="_016" localSheetId="7">#REF!</definedName>
    <definedName name="_016" localSheetId="8">#REF!</definedName>
    <definedName name="_016">#REF!</definedName>
    <definedName name="_017" localSheetId="2">'1'!#REF!</definedName>
    <definedName name="_017" localSheetId="9">#REF!</definedName>
    <definedName name="_017" localSheetId="5">#REF!</definedName>
    <definedName name="_017" localSheetId="6">#REF!</definedName>
    <definedName name="_017" localSheetId="4">#REF!</definedName>
    <definedName name="_017" localSheetId="3">#REF!</definedName>
    <definedName name="_017" localSheetId="7">#REF!</definedName>
    <definedName name="_017" localSheetId="8">#REF!</definedName>
    <definedName name="_017">#REF!</definedName>
    <definedName name="_018" localSheetId="2">'1'!#REF!</definedName>
    <definedName name="_018" localSheetId="9">#REF!</definedName>
    <definedName name="_018" localSheetId="5">#REF!</definedName>
    <definedName name="_018" localSheetId="6">#REF!</definedName>
    <definedName name="_018" localSheetId="4">#REF!</definedName>
    <definedName name="_018" localSheetId="3">#REF!</definedName>
    <definedName name="_018" localSheetId="7">#REF!</definedName>
    <definedName name="_018" localSheetId="8">#REF!</definedName>
    <definedName name="_018">#REF!</definedName>
    <definedName name="_019" localSheetId="2">'1'!#REF!</definedName>
    <definedName name="_019" localSheetId="9">#REF!</definedName>
    <definedName name="_019" localSheetId="5">#REF!</definedName>
    <definedName name="_019" localSheetId="6">#REF!</definedName>
    <definedName name="_019" localSheetId="4">#REF!</definedName>
    <definedName name="_019" localSheetId="3">#REF!</definedName>
    <definedName name="_019" localSheetId="7">#REF!</definedName>
    <definedName name="_019" localSheetId="8">#REF!</definedName>
    <definedName name="_019">#REF!</definedName>
    <definedName name="_02" localSheetId="2">'1'!#REF!</definedName>
    <definedName name="_02" localSheetId="9">#REF!</definedName>
    <definedName name="_02" localSheetId="5">#REF!</definedName>
    <definedName name="_02" localSheetId="6">#REF!</definedName>
    <definedName name="_02" localSheetId="4">#REF!</definedName>
    <definedName name="_02" localSheetId="3">#REF!</definedName>
    <definedName name="_02" localSheetId="7">#REF!</definedName>
    <definedName name="_02" localSheetId="8">#REF!</definedName>
    <definedName name="_02">#REF!</definedName>
    <definedName name="_020" localSheetId="2">'1'!#REF!</definedName>
    <definedName name="_020" localSheetId="9">#REF!</definedName>
    <definedName name="_020" localSheetId="5">#REF!</definedName>
    <definedName name="_020" localSheetId="6">#REF!</definedName>
    <definedName name="_020" localSheetId="4">#REF!</definedName>
    <definedName name="_020" localSheetId="3">#REF!</definedName>
    <definedName name="_020" localSheetId="7">#REF!</definedName>
    <definedName name="_020" localSheetId="8">#REF!</definedName>
    <definedName name="_020">#REF!</definedName>
    <definedName name="_021" localSheetId="2">'1'!#REF!</definedName>
    <definedName name="_021" localSheetId="9">#REF!</definedName>
    <definedName name="_021" localSheetId="5">#REF!</definedName>
    <definedName name="_021" localSheetId="6">#REF!</definedName>
    <definedName name="_021" localSheetId="4">#REF!</definedName>
    <definedName name="_021" localSheetId="3">#REF!</definedName>
    <definedName name="_021" localSheetId="7">#REF!</definedName>
    <definedName name="_021" localSheetId="8">#REF!</definedName>
    <definedName name="_021">#REF!</definedName>
    <definedName name="_022" localSheetId="2">'1'!#REF!</definedName>
    <definedName name="_022" localSheetId="9">#REF!</definedName>
    <definedName name="_022" localSheetId="5">#REF!</definedName>
    <definedName name="_022" localSheetId="6">#REF!</definedName>
    <definedName name="_022" localSheetId="4">#REF!</definedName>
    <definedName name="_022" localSheetId="3">#REF!</definedName>
    <definedName name="_022" localSheetId="7">#REF!</definedName>
    <definedName name="_022" localSheetId="8">#REF!</definedName>
    <definedName name="_022">#REF!</definedName>
    <definedName name="_023" localSheetId="2">'1'!#REF!</definedName>
    <definedName name="_023" localSheetId="9">#REF!</definedName>
    <definedName name="_023" localSheetId="5">#REF!</definedName>
    <definedName name="_023" localSheetId="6">#REF!</definedName>
    <definedName name="_023" localSheetId="4">#REF!</definedName>
    <definedName name="_023" localSheetId="3">#REF!</definedName>
    <definedName name="_023" localSheetId="7">#REF!</definedName>
    <definedName name="_023" localSheetId="8">#REF!</definedName>
    <definedName name="_023">#REF!</definedName>
    <definedName name="_024" localSheetId="2">'1'!#REF!</definedName>
    <definedName name="_024" localSheetId="9">#REF!</definedName>
    <definedName name="_024" localSheetId="5">#REF!</definedName>
    <definedName name="_024" localSheetId="6">#REF!</definedName>
    <definedName name="_024" localSheetId="4">#REF!</definedName>
    <definedName name="_024" localSheetId="3">#REF!</definedName>
    <definedName name="_024" localSheetId="7">#REF!</definedName>
    <definedName name="_024" localSheetId="8">#REF!</definedName>
    <definedName name="_024">#REF!</definedName>
    <definedName name="_025" localSheetId="2">'1'!#REF!</definedName>
    <definedName name="_025" localSheetId="9">#REF!</definedName>
    <definedName name="_025" localSheetId="5">#REF!</definedName>
    <definedName name="_025" localSheetId="6">#REF!</definedName>
    <definedName name="_025" localSheetId="4">#REF!</definedName>
    <definedName name="_025" localSheetId="3">#REF!</definedName>
    <definedName name="_025" localSheetId="7">#REF!</definedName>
    <definedName name="_025" localSheetId="8">#REF!</definedName>
    <definedName name="_025">#REF!</definedName>
    <definedName name="_026" localSheetId="2">'1'!#REF!</definedName>
    <definedName name="_026" localSheetId="9">#REF!</definedName>
    <definedName name="_026" localSheetId="5">#REF!</definedName>
    <definedName name="_026" localSheetId="6">#REF!</definedName>
    <definedName name="_026" localSheetId="4">#REF!</definedName>
    <definedName name="_026" localSheetId="3">#REF!</definedName>
    <definedName name="_026" localSheetId="7">#REF!</definedName>
    <definedName name="_026" localSheetId="8">#REF!</definedName>
    <definedName name="_026">#REF!</definedName>
    <definedName name="_027" localSheetId="2">'1'!#REF!</definedName>
    <definedName name="_027" localSheetId="9">#REF!</definedName>
    <definedName name="_027" localSheetId="5">#REF!</definedName>
    <definedName name="_027" localSheetId="6">#REF!</definedName>
    <definedName name="_027" localSheetId="4">#REF!</definedName>
    <definedName name="_027" localSheetId="3">#REF!</definedName>
    <definedName name="_027" localSheetId="7">#REF!</definedName>
    <definedName name="_027" localSheetId="8">#REF!</definedName>
    <definedName name="_027">#REF!</definedName>
    <definedName name="_028" localSheetId="2">'1'!#REF!</definedName>
    <definedName name="_028" localSheetId="9">#REF!</definedName>
    <definedName name="_028" localSheetId="5">#REF!</definedName>
    <definedName name="_028" localSheetId="6">#REF!</definedName>
    <definedName name="_028" localSheetId="4">#REF!</definedName>
    <definedName name="_028" localSheetId="3">#REF!</definedName>
    <definedName name="_028" localSheetId="7">#REF!</definedName>
    <definedName name="_028" localSheetId="8">#REF!</definedName>
    <definedName name="_028">#REF!</definedName>
    <definedName name="_029" localSheetId="2">'1'!#REF!</definedName>
    <definedName name="_029" localSheetId="9">#REF!</definedName>
    <definedName name="_029" localSheetId="5">#REF!</definedName>
    <definedName name="_029" localSheetId="6">#REF!</definedName>
    <definedName name="_029" localSheetId="4">#REF!</definedName>
    <definedName name="_029" localSheetId="3">#REF!</definedName>
    <definedName name="_029" localSheetId="7">#REF!</definedName>
    <definedName name="_029" localSheetId="8">#REF!</definedName>
    <definedName name="_029">#REF!</definedName>
    <definedName name="_03" localSheetId="2">'1'!#REF!</definedName>
    <definedName name="_03" localSheetId="9">#REF!</definedName>
    <definedName name="_03" localSheetId="5">#REF!</definedName>
    <definedName name="_03" localSheetId="6">#REF!</definedName>
    <definedName name="_03" localSheetId="4">#REF!</definedName>
    <definedName name="_03" localSheetId="3">#REF!</definedName>
    <definedName name="_03" localSheetId="7">#REF!</definedName>
    <definedName name="_03" localSheetId="8">#REF!</definedName>
    <definedName name="_03">#REF!</definedName>
    <definedName name="_030" localSheetId="2">'1'!#REF!</definedName>
    <definedName name="_030" localSheetId="9">#REF!</definedName>
    <definedName name="_030" localSheetId="5">#REF!</definedName>
    <definedName name="_030" localSheetId="6">#REF!</definedName>
    <definedName name="_030" localSheetId="4">#REF!</definedName>
    <definedName name="_030" localSheetId="3">#REF!</definedName>
    <definedName name="_030" localSheetId="7">#REF!</definedName>
    <definedName name="_030" localSheetId="8">#REF!</definedName>
    <definedName name="_030">#REF!</definedName>
    <definedName name="_031" localSheetId="2">'1'!#REF!</definedName>
    <definedName name="_031" localSheetId="9">#REF!</definedName>
    <definedName name="_031" localSheetId="5">#REF!</definedName>
    <definedName name="_031" localSheetId="6">#REF!</definedName>
    <definedName name="_031" localSheetId="4">#REF!</definedName>
    <definedName name="_031" localSheetId="3">#REF!</definedName>
    <definedName name="_031" localSheetId="7">#REF!</definedName>
    <definedName name="_031" localSheetId="8">#REF!</definedName>
    <definedName name="_031">#REF!</definedName>
    <definedName name="_032" localSheetId="2">'1'!#REF!</definedName>
    <definedName name="_032" localSheetId="9">#REF!</definedName>
    <definedName name="_032" localSheetId="5">#REF!</definedName>
    <definedName name="_032" localSheetId="6">#REF!</definedName>
    <definedName name="_032" localSheetId="4">#REF!</definedName>
    <definedName name="_032" localSheetId="3">#REF!</definedName>
    <definedName name="_032" localSheetId="7">#REF!</definedName>
    <definedName name="_032" localSheetId="8">#REF!</definedName>
    <definedName name="_032">#REF!</definedName>
    <definedName name="_033" localSheetId="2">'1'!#REF!</definedName>
    <definedName name="_033" localSheetId="9">#REF!</definedName>
    <definedName name="_033" localSheetId="5">#REF!</definedName>
    <definedName name="_033" localSheetId="6">#REF!</definedName>
    <definedName name="_033" localSheetId="4">#REF!</definedName>
    <definedName name="_033" localSheetId="3">#REF!</definedName>
    <definedName name="_033" localSheetId="7">#REF!</definedName>
    <definedName name="_033" localSheetId="8">#REF!</definedName>
    <definedName name="_033">#REF!</definedName>
    <definedName name="_034" localSheetId="2">'1'!#REF!</definedName>
    <definedName name="_034" localSheetId="9">#REF!</definedName>
    <definedName name="_034" localSheetId="5">#REF!</definedName>
    <definedName name="_034" localSheetId="6">#REF!</definedName>
    <definedName name="_034" localSheetId="4">#REF!</definedName>
    <definedName name="_034" localSheetId="3">#REF!</definedName>
    <definedName name="_034" localSheetId="7">#REF!</definedName>
    <definedName name="_034" localSheetId="8">#REF!</definedName>
    <definedName name="_034">#REF!</definedName>
    <definedName name="_035" localSheetId="2">'1'!#REF!</definedName>
    <definedName name="_035" localSheetId="9">#REF!</definedName>
    <definedName name="_035" localSheetId="5">#REF!</definedName>
    <definedName name="_035" localSheetId="6">#REF!</definedName>
    <definedName name="_035" localSheetId="4">#REF!</definedName>
    <definedName name="_035" localSheetId="3">#REF!</definedName>
    <definedName name="_035" localSheetId="7">#REF!</definedName>
    <definedName name="_035" localSheetId="8">#REF!</definedName>
    <definedName name="_035">#REF!</definedName>
    <definedName name="_036" localSheetId="2">'1'!#REF!</definedName>
    <definedName name="_036" localSheetId="9">#REF!</definedName>
    <definedName name="_036" localSheetId="5">#REF!</definedName>
    <definedName name="_036" localSheetId="6">#REF!</definedName>
    <definedName name="_036" localSheetId="4">#REF!</definedName>
    <definedName name="_036" localSheetId="3">#REF!</definedName>
    <definedName name="_036" localSheetId="7">#REF!</definedName>
    <definedName name="_036" localSheetId="8">#REF!</definedName>
    <definedName name="_036">#REF!</definedName>
    <definedName name="_04" localSheetId="2">'1'!#REF!</definedName>
    <definedName name="_04" localSheetId="9">#REF!</definedName>
    <definedName name="_04" localSheetId="5">#REF!</definedName>
    <definedName name="_04" localSheetId="6">#REF!</definedName>
    <definedName name="_04" localSheetId="4">#REF!</definedName>
    <definedName name="_04" localSheetId="3">#REF!</definedName>
    <definedName name="_04" localSheetId="7">#REF!</definedName>
    <definedName name="_04" localSheetId="8">#REF!</definedName>
    <definedName name="_04">#REF!</definedName>
    <definedName name="_05" localSheetId="2">'1'!#REF!</definedName>
    <definedName name="_05" localSheetId="9">#REF!</definedName>
    <definedName name="_05" localSheetId="5">#REF!</definedName>
    <definedName name="_05" localSheetId="6">#REF!</definedName>
    <definedName name="_05" localSheetId="4">#REF!</definedName>
    <definedName name="_05" localSheetId="3">#REF!</definedName>
    <definedName name="_05" localSheetId="7">#REF!</definedName>
    <definedName name="_05" localSheetId="8">#REF!</definedName>
    <definedName name="_05">#REF!</definedName>
    <definedName name="_050" localSheetId="2">'1'!#REF!</definedName>
    <definedName name="_050" localSheetId="9">#REF!</definedName>
    <definedName name="_050" localSheetId="5">#REF!</definedName>
    <definedName name="_050" localSheetId="6">#REF!</definedName>
    <definedName name="_050" localSheetId="4">#REF!</definedName>
    <definedName name="_050" localSheetId="3">#REF!</definedName>
    <definedName name="_050" localSheetId="7">#REF!</definedName>
    <definedName name="_050" localSheetId="8">#REF!</definedName>
    <definedName name="_050">#REF!</definedName>
    <definedName name="_051" localSheetId="2">'1'!#REF!</definedName>
    <definedName name="_051" localSheetId="9">#REF!</definedName>
    <definedName name="_051" localSheetId="5">#REF!</definedName>
    <definedName name="_051" localSheetId="6">#REF!</definedName>
    <definedName name="_051" localSheetId="4">#REF!</definedName>
    <definedName name="_051" localSheetId="3">#REF!</definedName>
    <definedName name="_051" localSheetId="7">#REF!</definedName>
    <definedName name="_051" localSheetId="8">#REF!</definedName>
    <definedName name="_051">#REF!</definedName>
    <definedName name="_052" localSheetId="2">'1'!#REF!</definedName>
    <definedName name="_052" localSheetId="9">#REF!</definedName>
    <definedName name="_052" localSheetId="5">#REF!</definedName>
    <definedName name="_052" localSheetId="6">#REF!</definedName>
    <definedName name="_052" localSheetId="4">#REF!</definedName>
    <definedName name="_052" localSheetId="3">#REF!</definedName>
    <definedName name="_052" localSheetId="7">#REF!</definedName>
    <definedName name="_052" localSheetId="8">#REF!</definedName>
    <definedName name="_052">#REF!</definedName>
    <definedName name="_053" localSheetId="2">'1'!#REF!</definedName>
    <definedName name="_053" localSheetId="9">#REF!</definedName>
    <definedName name="_053" localSheetId="5">#REF!</definedName>
    <definedName name="_053" localSheetId="6">#REF!</definedName>
    <definedName name="_053" localSheetId="4">#REF!</definedName>
    <definedName name="_053" localSheetId="3">#REF!</definedName>
    <definedName name="_053" localSheetId="7">#REF!</definedName>
    <definedName name="_053" localSheetId="8">#REF!</definedName>
    <definedName name="_053">#REF!</definedName>
    <definedName name="_054" localSheetId="2">'1'!#REF!</definedName>
    <definedName name="_054" localSheetId="9">#REF!</definedName>
    <definedName name="_054" localSheetId="5">#REF!</definedName>
    <definedName name="_054" localSheetId="6">#REF!</definedName>
    <definedName name="_054" localSheetId="4">#REF!</definedName>
    <definedName name="_054" localSheetId="3">#REF!</definedName>
    <definedName name="_054" localSheetId="7">#REF!</definedName>
    <definedName name="_054" localSheetId="8">#REF!</definedName>
    <definedName name="_054">#REF!</definedName>
    <definedName name="_055" localSheetId="2">'1'!#REF!</definedName>
    <definedName name="_055" localSheetId="9">#REF!</definedName>
    <definedName name="_055" localSheetId="5">#REF!</definedName>
    <definedName name="_055" localSheetId="6">#REF!</definedName>
    <definedName name="_055" localSheetId="4">#REF!</definedName>
    <definedName name="_055" localSheetId="3">#REF!</definedName>
    <definedName name="_055" localSheetId="7">#REF!</definedName>
    <definedName name="_055" localSheetId="8">#REF!</definedName>
    <definedName name="_055">#REF!</definedName>
    <definedName name="_06" localSheetId="2">'1'!#REF!</definedName>
    <definedName name="_06" localSheetId="9">#REF!</definedName>
    <definedName name="_06" localSheetId="5">#REF!</definedName>
    <definedName name="_06" localSheetId="6">#REF!</definedName>
    <definedName name="_06" localSheetId="4">#REF!</definedName>
    <definedName name="_06" localSheetId="3">#REF!</definedName>
    <definedName name="_06" localSheetId="7">#REF!</definedName>
    <definedName name="_06" localSheetId="8">#REF!</definedName>
    <definedName name="_06">#REF!</definedName>
    <definedName name="_07" localSheetId="2">'1'!#REF!</definedName>
    <definedName name="_07" localSheetId="9">#REF!</definedName>
    <definedName name="_07" localSheetId="5">#REF!</definedName>
    <definedName name="_07" localSheetId="6">#REF!</definedName>
    <definedName name="_07" localSheetId="4">#REF!</definedName>
    <definedName name="_07" localSheetId="3">#REF!</definedName>
    <definedName name="_07" localSheetId="7">#REF!</definedName>
    <definedName name="_07" localSheetId="8">#REF!</definedName>
    <definedName name="_07">#REF!</definedName>
    <definedName name="_08" localSheetId="2">'1'!#REF!</definedName>
    <definedName name="_08" localSheetId="9">#REF!</definedName>
    <definedName name="_08" localSheetId="5">#REF!</definedName>
    <definedName name="_08" localSheetId="6">#REF!</definedName>
    <definedName name="_08" localSheetId="4">#REF!</definedName>
    <definedName name="_08" localSheetId="3">#REF!</definedName>
    <definedName name="_08" localSheetId="7">#REF!</definedName>
    <definedName name="_08" localSheetId="8">#REF!</definedName>
    <definedName name="_08">#REF!</definedName>
    <definedName name="_09" localSheetId="2">'1'!#REF!</definedName>
    <definedName name="_09" localSheetId="9">#REF!</definedName>
    <definedName name="_09" localSheetId="5">#REF!</definedName>
    <definedName name="_09" localSheetId="6">#REF!</definedName>
    <definedName name="_09" localSheetId="4">#REF!</definedName>
    <definedName name="_09" localSheetId="3">#REF!</definedName>
    <definedName name="_09" localSheetId="7">#REF!</definedName>
    <definedName name="_09" localSheetId="8">#REF!</definedName>
    <definedName name="_09">#REF!</definedName>
    <definedName name="_1" localSheetId="2">'1'!#REF!</definedName>
    <definedName name="_1" localSheetId="9">#REF!</definedName>
    <definedName name="_1" localSheetId="5">#REF!</definedName>
    <definedName name="_1" localSheetId="6">#REF!</definedName>
    <definedName name="_1" localSheetId="4">#REF!</definedName>
    <definedName name="_1" localSheetId="3">#REF!</definedName>
    <definedName name="_1" localSheetId="7">#REF!</definedName>
    <definedName name="_1" localSheetId="8">#REF!</definedName>
    <definedName name="_1">#REF!</definedName>
    <definedName name="_10" localSheetId="2">'1'!#REF!</definedName>
    <definedName name="_10" localSheetId="9">#REF!</definedName>
    <definedName name="_10" localSheetId="5">#REF!</definedName>
    <definedName name="_10" localSheetId="6">#REF!</definedName>
    <definedName name="_10" localSheetId="4">#REF!</definedName>
    <definedName name="_10" localSheetId="3">#REF!</definedName>
    <definedName name="_10" localSheetId="7">#REF!</definedName>
    <definedName name="_10" localSheetId="8">#REF!</definedName>
    <definedName name="_10">#REF!</definedName>
    <definedName name="_11" localSheetId="2">'1'!#REF!</definedName>
    <definedName name="_11" localSheetId="9">#REF!</definedName>
    <definedName name="_11" localSheetId="5">#REF!</definedName>
    <definedName name="_11" localSheetId="6">#REF!</definedName>
    <definedName name="_11" localSheetId="4">#REF!</definedName>
    <definedName name="_11" localSheetId="3">#REF!</definedName>
    <definedName name="_11" localSheetId="7">#REF!</definedName>
    <definedName name="_11" localSheetId="8">#REF!</definedName>
    <definedName name="_11">#REF!</definedName>
    <definedName name="_12" localSheetId="2">'1'!#REF!</definedName>
    <definedName name="_12" localSheetId="9">#REF!</definedName>
    <definedName name="_12" localSheetId="5">#REF!</definedName>
    <definedName name="_12" localSheetId="6">#REF!</definedName>
    <definedName name="_12" localSheetId="4">#REF!</definedName>
    <definedName name="_12" localSheetId="3">#REF!</definedName>
    <definedName name="_12" localSheetId="7">#REF!</definedName>
    <definedName name="_12" localSheetId="8">#REF!</definedName>
    <definedName name="_12">#REF!</definedName>
    <definedName name="_13" localSheetId="2">'1'!#REF!</definedName>
    <definedName name="_13" localSheetId="9">#REF!</definedName>
    <definedName name="_13" localSheetId="5">#REF!</definedName>
    <definedName name="_13" localSheetId="6">#REF!</definedName>
    <definedName name="_13" localSheetId="4">#REF!</definedName>
    <definedName name="_13" localSheetId="3">#REF!</definedName>
    <definedName name="_13" localSheetId="7">#REF!</definedName>
    <definedName name="_13" localSheetId="8">#REF!</definedName>
    <definedName name="_13">#REF!</definedName>
    <definedName name="_14" localSheetId="2">'1'!#REF!</definedName>
    <definedName name="_14" localSheetId="9">#REF!</definedName>
    <definedName name="_14" localSheetId="5">#REF!</definedName>
    <definedName name="_14" localSheetId="6">#REF!</definedName>
    <definedName name="_14" localSheetId="4">#REF!</definedName>
    <definedName name="_14" localSheetId="3">#REF!</definedName>
    <definedName name="_14" localSheetId="7">#REF!</definedName>
    <definedName name="_14" localSheetId="8">#REF!</definedName>
    <definedName name="_14">#REF!</definedName>
    <definedName name="_15" localSheetId="2">'1'!#REF!</definedName>
    <definedName name="_15" localSheetId="9">#REF!</definedName>
    <definedName name="_15" localSheetId="5">#REF!</definedName>
    <definedName name="_15" localSheetId="6">#REF!</definedName>
    <definedName name="_15" localSheetId="4">#REF!</definedName>
    <definedName name="_15" localSheetId="3">#REF!</definedName>
    <definedName name="_15" localSheetId="7">#REF!</definedName>
    <definedName name="_15" localSheetId="8">#REF!</definedName>
    <definedName name="_15">#REF!</definedName>
    <definedName name="_16" localSheetId="2">'1'!#REF!</definedName>
    <definedName name="_16" localSheetId="9">#REF!</definedName>
    <definedName name="_16" localSheetId="5">#REF!</definedName>
    <definedName name="_16" localSheetId="6">#REF!</definedName>
    <definedName name="_16" localSheetId="4">#REF!</definedName>
    <definedName name="_16" localSheetId="3">#REF!</definedName>
    <definedName name="_16" localSheetId="7">#REF!</definedName>
    <definedName name="_16" localSheetId="8">#REF!</definedName>
    <definedName name="_16">#REF!</definedName>
    <definedName name="_17" localSheetId="2">'1'!#REF!</definedName>
    <definedName name="_17" localSheetId="9">#REF!</definedName>
    <definedName name="_17" localSheetId="5">#REF!</definedName>
    <definedName name="_17" localSheetId="6">#REF!</definedName>
    <definedName name="_17" localSheetId="4">#REF!</definedName>
    <definedName name="_17" localSheetId="3">#REF!</definedName>
    <definedName name="_17" localSheetId="7">#REF!</definedName>
    <definedName name="_17" localSheetId="8">#REF!</definedName>
    <definedName name="_17">#REF!</definedName>
    <definedName name="_18" localSheetId="2">'1'!#REF!</definedName>
    <definedName name="_18" localSheetId="9">#REF!</definedName>
    <definedName name="_18" localSheetId="5">#REF!</definedName>
    <definedName name="_18" localSheetId="6">#REF!</definedName>
    <definedName name="_18" localSheetId="4">#REF!</definedName>
    <definedName name="_18" localSheetId="3">#REF!</definedName>
    <definedName name="_18" localSheetId="7">#REF!</definedName>
    <definedName name="_18" localSheetId="8">#REF!</definedName>
    <definedName name="_18">#REF!</definedName>
    <definedName name="_19" localSheetId="2">'1'!#REF!</definedName>
    <definedName name="_19" localSheetId="9">#REF!</definedName>
    <definedName name="_19" localSheetId="5">#REF!</definedName>
    <definedName name="_19" localSheetId="6">#REF!</definedName>
    <definedName name="_19" localSheetId="4">#REF!</definedName>
    <definedName name="_19" localSheetId="3">#REF!</definedName>
    <definedName name="_19" localSheetId="7">#REF!</definedName>
    <definedName name="_19" localSheetId="8">#REF!</definedName>
    <definedName name="_19">#REF!</definedName>
    <definedName name="_2" localSheetId="2">'1'!#REF!</definedName>
    <definedName name="_2" localSheetId="9">#REF!</definedName>
    <definedName name="_2" localSheetId="5">#REF!</definedName>
    <definedName name="_2" localSheetId="6">#REF!</definedName>
    <definedName name="_2" localSheetId="4">#REF!</definedName>
    <definedName name="_2" localSheetId="3">#REF!</definedName>
    <definedName name="_2" localSheetId="7">#REF!</definedName>
    <definedName name="_2" localSheetId="8">#REF!</definedName>
    <definedName name="_2">#REF!</definedName>
    <definedName name="_20" localSheetId="2">'1'!#REF!</definedName>
    <definedName name="_20" localSheetId="9">#REF!</definedName>
    <definedName name="_20" localSheetId="5">#REF!</definedName>
    <definedName name="_20" localSheetId="6">#REF!</definedName>
    <definedName name="_20" localSheetId="4">#REF!</definedName>
    <definedName name="_20" localSheetId="3">#REF!</definedName>
    <definedName name="_20" localSheetId="7">#REF!</definedName>
    <definedName name="_20" localSheetId="8">#REF!</definedName>
    <definedName name="_20">#REF!</definedName>
    <definedName name="_21" localSheetId="2">'1'!#REF!</definedName>
    <definedName name="_21" localSheetId="9">#REF!</definedName>
    <definedName name="_21" localSheetId="5">#REF!</definedName>
    <definedName name="_21" localSheetId="6">#REF!</definedName>
    <definedName name="_21" localSheetId="4">#REF!</definedName>
    <definedName name="_21" localSheetId="3">#REF!</definedName>
    <definedName name="_21" localSheetId="7">#REF!</definedName>
    <definedName name="_21" localSheetId="8">#REF!</definedName>
    <definedName name="_21">#REF!</definedName>
    <definedName name="_22" localSheetId="2">'1'!#REF!</definedName>
    <definedName name="_22" localSheetId="9">#REF!</definedName>
    <definedName name="_22" localSheetId="5">#REF!</definedName>
    <definedName name="_22" localSheetId="6">#REF!</definedName>
    <definedName name="_22" localSheetId="4">#REF!</definedName>
    <definedName name="_22" localSheetId="3">#REF!</definedName>
    <definedName name="_22" localSheetId="7">#REF!</definedName>
    <definedName name="_22" localSheetId="8">#REF!</definedName>
    <definedName name="_22">#REF!</definedName>
    <definedName name="_23" localSheetId="2">'1'!#REF!</definedName>
    <definedName name="_23" localSheetId="9">#REF!</definedName>
    <definedName name="_23" localSheetId="5">#REF!</definedName>
    <definedName name="_23" localSheetId="6">#REF!</definedName>
    <definedName name="_23" localSheetId="4">#REF!</definedName>
    <definedName name="_23" localSheetId="3">#REF!</definedName>
    <definedName name="_23" localSheetId="7">#REF!</definedName>
    <definedName name="_23" localSheetId="8">#REF!</definedName>
    <definedName name="_23">#REF!</definedName>
    <definedName name="_24" localSheetId="2">'1'!#REF!</definedName>
    <definedName name="_24" localSheetId="9">#REF!</definedName>
    <definedName name="_24" localSheetId="5">#REF!</definedName>
    <definedName name="_24" localSheetId="6">#REF!</definedName>
    <definedName name="_24" localSheetId="4">#REF!</definedName>
    <definedName name="_24" localSheetId="3">#REF!</definedName>
    <definedName name="_24" localSheetId="7">#REF!</definedName>
    <definedName name="_24" localSheetId="8">#REF!</definedName>
    <definedName name="_24">#REF!</definedName>
    <definedName name="_25" localSheetId="2">'1'!#REF!</definedName>
    <definedName name="_25" localSheetId="9">#REF!</definedName>
    <definedName name="_25" localSheetId="5">#REF!</definedName>
    <definedName name="_25" localSheetId="6">#REF!</definedName>
    <definedName name="_25" localSheetId="4">#REF!</definedName>
    <definedName name="_25" localSheetId="3">#REF!</definedName>
    <definedName name="_25" localSheetId="7">#REF!</definedName>
    <definedName name="_25" localSheetId="8">#REF!</definedName>
    <definedName name="_25">#REF!</definedName>
    <definedName name="_26" localSheetId="2">'1'!#REF!</definedName>
    <definedName name="_26" localSheetId="9">#REF!</definedName>
    <definedName name="_26" localSheetId="5">#REF!</definedName>
    <definedName name="_26" localSheetId="6">#REF!</definedName>
    <definedName name="_26" localSheetId="4">#REF!</definedName>
    <definedName name="_26" localSheetId="3">#REF!</definedName>
    <definedName name="_26" localSheetId="7">#REF!</definedName>
    <definedName name="_26" localSheetId="8">#REF!</definedName>
    <definedName name="_26">#REF!</definedName>
    <definedName name="_27" localSheetId="2">'1'!#REF!</definedName>
    <definedName name="_27" localSheetId="9">#REF!</definedName>
    <definedName name="_27" localSheetId="5">#REF!</definedName>
    <definedName name="_27" localSheetId="6">#REF!</definedName>
    <definedName name="_27" localSheetId="4">#REF!</definedName>
    <definedName name="_27" localSheetId="3">#REF!</definedName>
    <definedName name="_27" localSheetId="7">#REF!</definedName>
    <definedName name="_27" localSheetId="8">#REF!</definedName>
    <definedName name="_27">#REF!</definedName>
    <definedName name="_28" localSheetId="2">'1'!#REF!</definedName>
    <definedName name="_28" localSheetId="9">#REF!</definedName>
    <definedName name="_28" localSheetId="5">#REF!</definedName>
    <definedName name="_28" localSheetId="6">#REF!</definedName>
    <definedName name="_28" localSheetId="4">#REF!</definedName>
    <definedName name="_28" localSheetId="3">#REF!</definedName>
    <definedName name="_28" localSheetId="7">#REF!</definedName>
    <definedName name="_28" localSheetId="8">#REF!</definedName>
    <definedName name="_28">#REF!</definedName>
    <definedName name="_29" localSheetId="2">'1'!#REF!</definedName>
    <definedName name="_29" localSheetId="9">#REF!</definedName>
    <definedName name="_29" localSheetId="5">#REF!</definedName>
    <definedName name="_29" localSheetId="6">#REF!</definedName>
    <definedName name="_29" localSheetId="4">#REF!</definedName>
    <definedName name="_29" localSheetId="3">#REF!</definedName>
    <definedName name="_29" localSheetId="7">#REF!</definedName>
    <definedName name="_29" localSheetId="8">#REF!</definedName>
    <definedName name="_29">#REF!</definedName>
    <definedName name="_3" localSheetId="2">'1'!#REF!</definedName>
    <definedName name="_3" localSheetId="9">#REF!</definedName>
    <definedName name="_3" localSheetId="5">#REF!</definedName>
    <definedName name="_3" localSheetId="6">#REF!</definedName>
    <definedName name="_3" localSheetId="4">#REF!</definedName>
    <definedName name="_3" localSheetId="3">#REF!</definedName>
    <definedName name="_3" localSheetId="7">#REF!</definedName>
    <definedName name="_3" localSheetId="8">#REF!</definedName>
    <definedName name="_3">#REF!</definedName>
    <definedName name="_30" localSheetId="2">'1'!#REF!</definedName>
    <definedName name="_30" localSheetId="9">#REF!</definedName>
    <definedName name="_30" localSheetId="5">#REF!</definedName>
    <definedName name="_30" localSheetId="6">#REF!</definedName>
    <definedName name="_30" localSheetId="4">#REF!</definedName>
    <definedName name="_30" localSheetId="3">#REF!</definedName>
    <definedName name="_30" localSheetId="7">#REF!</definedName>
    <definedName name="_30" localSheetId="8">#REF!</definedName>
    <definedName name="_30">#REF!</definedName>
    <definedName name="_31" localSheetId="2">'1'!#REF!</definedName>
    <definedName name="_31" localSheetId="9">#REF!</definedName>
    <definedName name="_31" localSheetId="5">#REF!</definedName>
    <definedName name="_31" localSheetId="6">#REF!</definedName>
    <definedName name="_31" localSheetId="4">#REF!</definedName>
    <definedName name="_31" localSheetId="3">#REF!</definedName>
    <definedName name="_31" localSheetId="7">#REF!</definedName>
    <definedName name="_31" localSheetId="8">#REF!</definedName>
    <definedName name="_31">#REF!</definedName>
    <definedName name="_32" localSheetId="2">'1'!#REF!</definedName>
    <definedName name="_32" localSheetId="9">#REF!</definedName>
    <definedName name="_32" localSheetId="5">#REF!</definedName>
    <definedName name="_32" localSheetId="6">#REF!</definedName>
    <definedName name="_32" localSheetId="4">#REF!</definedName>
    <definedName name="_32" localSheetId="3">#REF!</definedName>
    <definedName name="_32" localSheetId="7">#REF!</definedName>
    <definedName name="_32" localSheetId="8">#REF!</definedName>
    <definedName name="_32">#REF!</definedName>
    <definedName name="_33" localSheetId="2">'1'!#REF!</definedName>
    <definedName name="_33" localSheetId="9">#REF!</definedName>
    <definedName name="_33" localSheetId="5">#REF!</definedName>
    <definedName name="_33" localSheetId="6">#REF!</definedName>
    <definedName name="_33" localSheetId="4">#REF!</definedName>
    <definedName name="_33" localSheetId="3">#REF!</definedName>
    <definedName name="_33" localSheetId="7">#REF!</definedName>
    <definedName name="_33" localSheetId="8">#REF!</definedName>
    <definedName name="_33">#REF!</definedName>
    <definedName name="_34" localSheetId="2">'1'!#REF!</definedName>
    <definedName name="_34" localSheetId="9">#REF!</definedName>
    <definedName name="_34" localSheetId="5">#REF!</definedName>
    <definedName name="_34" localSheetId="6">#REF!</definedName>
    <definedName name="_34" localSheetId="4">#REF!</definedName>
    <definedName name="_34" localSheetId="3">#REF!</definedName>
    <definedName name="_34" localSheetId="7">#REF!</definedName>
    <definedName name="_34" localSheetId="8">#REF!</definedName>
    <definedName name="_34">#REF!</definedName>
    <definedName name="_35" localSheetId="2">'1'!#REF!</definedName>
    <definedName name="_35" localSheetId="9">#REF!</definedName>
    <definedName name="_35" localSheetId="5">#REF!</definedName>
    <definedName name="_35" localSheetId="6">#REF!</definedName>
    <definedName name="_35" localSheetId="4">#REF!</definedName>
    <definedName name="_35" localSheetId="3">#REF!</definedName>
    <definedName name="_35" localSheetId="7">#REF!</definedName>
    <definedName name="_35" localSheetId="8">#REF!</definedName>
    <definedName name="_35">#REF!</definedName>
    <definedName name="_36" localSheetId="2">'1'!#REF!</definedName>
    <definedName name="_36" localSheetId="9">#REF!</definedName>
    <definedName name="_36" localSheetId="5">#REF!</definedName>
    <definedName name="_36" localSheetId="6">#REF!</definedName>
    <definedName name="_36" localSheetId="4">#REF!</definedName>
    <definedName name="_36" localSheetId="3">#REF!</definedName>
    <definedName name="_36" localSheetId="7">#REF!</definedName>
    <definedName name="_36" localSheetId="8">#REF!</definedName>
    <definedName name="_36">#REF!</definedName>
    <definedName name="_4" localSheetId="2">'1'!#REF!</definedName>
    <definedName name="_4" localSheetId="9">#REF!</definedName>
    <definedName name="_4" localSheetId="5">#REF!</definedName>
    <definedName name="_4" localSheetId="6">#REF!</definedName>
    <definedName name="_4" localSheetId="4">#REF!</definedName>
    <definedName name="_4" localSheetId="3">#REF!</definedName>
    <definedName name="_4" localSheetId="7">#REF!</definedName>
    <definedName name="_4" localSheetId="8">#REF!</definedName>
    <definedName name="_4">#REF!</definedName>
    <definedName name="_5" localSheetId="2">'1'!#REF!</definedName>
    <definedName name="_5" localSheetId="9">#REF!</definedName>
    <definedName name="_5" localSheetId="5">#REF!</definedName>
    <definedName name="_5" localSheetId="6">#REF!</definedName>
    <definedName name="_5" localSheetId="4">#REF!</definedName>
    <definedName name="_5" localSheetId="3">#REF!</definedName>
    <definedName name="_5" localSheetId="7">#REF!</definedName>
    <definedName name="_5" localSheetId="8">#REF!</definedName>
    <definedName name="_5">#REF!</definedName>
    <definedName name="_50" localSheetId="2">'1'!#REF!</definedName>
    <definedName name="_50" localSheetId="9">#REF!</definedName>
    <definedName name="_50" localSheetId="5">#REF!</definedName>
    <definedName name="_50" localSheetId="6">#REF!</definedName>
    <definedName name="_50" localSheetId="4">#REF!</definedName>
    <definedName name="_50" localSheetId="3">#REF!</definedName>
    <definedName name="_50" localSheetId="7">#REF!</definedName>
    <definedName name="_50" localSheetId="8">#REF!</definedName>
    <definedName name="_50">#REF!</definedName>
    <definedName name="_51" localSheetId="2">'1'!#REF!</definedName>
    <definedName name="_51" localSheetId="9">#REF!</definedName>
    <definedName name="_51" localSheetId="5">#REF!</definedName>
    <definedName name="_51" localSheetId="6">#REF!</definedName>
    <definedName name="_51" localSheetId="4">#REF!</definedName>
    <definedName name="_51" localSheetId="3">#REF!</definedName>
    <definedName name="_51" localSheetId="7">#REF!</definedName>
    <definedName name="_51" localSheetId="8">#REF!</definedName>
    <definedName name="_51">#REF!</definedName>
    <definedName name="_52" localSheetId="2">'1'!#REF!</definedName>
    <definedName name="_52" localSheetId="9">#REF!</definedName>
    <definedName name="_52" localSheetId="5">#REF!</definedName>
    <definedName name="_52" localSheetId="6">#REF!</definedName>
    <definedName name="_52" localSheetId="4">#REF!</definedName>
    <definedName name="_52" localSheetId="3">#REF!</definedName>
    <definedName name="_52" localSheetId="7">#REF!</definedName>
    <definedName name="_52" localSheetId="8">#REF!</definedName>
    <definedName name="_52">#REF!</definedName>
    <definedName name="_53" localSheetId="2">'1'!#REF!</definedName>
    <definedName name="_53" localSheetId="9">#REF!</definedName>
    <definedName name="_53" localSheetId="5">#REF!</definedName>
    <definedName name="_53" localSheetId="6">#REF!</definedName>
    <definedName name="_53" localSheetId="4">#REF!</definedName>
    <definedName name="_53" localSheetId="3">#REF!</definedName>
    <definedName name="_53" localSheetId="7">#REF!</definedName>
    <definedName name="_53" localSheetId="8">#REF!</definedName>
    <definedName name="_53">#REF!</definedName>
    <definedName name="_54" localSheetId="2">'1'!#REF!</definedName>
    <definedName name="_54" localSheetId="9">#REF!</definedName>
    <definedName name="_54" localSheetId="5">#REF!</definedName>
    <definedName name="_54" localSheetId="6">#REF!</definedName>
    <definedName name="_54" localSheetId="4">#REF!</definedName>
    <definedName name="_54" localSheetId="3">#REF!</definedName>
    <definedName name="_54" localSheetId="7">#REF!</definedName>
    <definedName name="_54" localSheetId="8">#REF!</definedName>
    <definedName name="_54">#REF!</definedName>
    <definedName name="_55" localSheetId="2">'1'!#REF!</definedName>
    <definedName name="_55" localSheetId="9">#REF!</definedName>
    <definedName name="_55" localSheetId="5">#REF!</definedName>
    <definedName name="_55" localSheetId="6">#REF!</definedName>
    <definedName name="_55" localSheetId="4">#REF!</definedName>
    <definedName name="_55" localSheetId="3">#REF!</definedName>
    <definedName name="_55" localSheetId="7">#REF!</definedName>
    <definedName name="_55" localSheetId="8">#REF!</definedName>
    <definedName name="_55">#REF!</definedName>
    <definedName name="_6" localSheetId="2">'1'!#REF!</definedName>
    <definedName name="_6" localSheetId="9">#REF!</definedName>
    <definedName name="_6" localSheetId="5">#REF!</definedName>
    <definedName name="_6" localSheetId="6">#REF!</definedName>
    <definedName name="_6" localSheetId="4">#REF!</definedName>
    <definedName name="_6" localSheetId="3">#REF!</definedName>
    <definedName name="_6" localSheetId="7">#REF!</definedName>
    <definedName name="_6" localSheetId="8">#REF!</definedName>
    <definedName name="_6">#REF!</definedName>
    <definedName name="_7" localSheetId="2">'1'!#REF!</definedName>
    <definedName name="_7" localSheetId="9">#REF!</definedName>
    <definedName name="_7" localSheetId="5">#REF!</definedName>
    <definedName name="_7" localSheetId="6">#REF!</definedName>
    <definedName name="_7" localSheetId="4">#REF!</definedName>
    <definedName name="_7" localSheetId="3">#REF!</definedName>
    <definedName name="_7" localSheetId="7">#REF!</definedName>
    <definedName name="_7" localSheetId="8">#REF!</definedName>
    <definedName name="_7">#REF!</definedName>
    <definedName name="_8" localSheetId="2">'1'!#REF!</definedName>
    <definedName name="_8" localSheetId="9">#REF!</definedName>
    <definedName name="_8" localSheetId="5">#REF!</definedName>
    <definedName name="_8" localSheetId="6">#REF!</definedName>
    <definedName name="_8" localSheetId="4">#REF!</definedName>
    <definedName name="_8" localSheetId="3">#REF!</definedName>
    <definedName name="_8" localSheetId="7">#REF!</definedName>
    <definedName name="_8" localSheetId="8">#REF!</definedName>
    <definedName name="_8">#REF!</definedName>
    <definedName name="_9" localSheetId="2">'1'!#REF!</definedName>
    <definedName name="_9" localSheetId="9">#REF!</definedName>
    <definedName name="_9" localSheetId="5">#REF!</definedName>
    <definedName name="_9" localSheetId="6">#REF!</definedName>
    <definedName name="_9" localSheetId="4">#REF!</definedName>
    <definedName name="_9" localSheetId="3">#REF!</definedName>
    <definedName name="_9" localSheetId="7">#REF!</definedName>
    <definedName name="_9" localSheetId="8">#REF!</definedName>
    <definedName name="_9">#REF!</definedName>
    <definedName name="_999" localSheetId="2">'1'!#REF!</definedName>
    <definedName name="_999" localSheetId="9">#REF!</definedName>
    <definedName name="_999" localSheetId="5">#REF!</definedName>
    <definedName name="_999" localSheetId="6">#REF!</definedName>
    <definedName name="_999" localSheetId="4">#REF!</definedName>
    <definedName name="_999" localSheetId="3">#REF!</definedName>
    <definedName name="_999" localSheetId="7">#REF!</definedName>
    <definedName name="_999" localSheetId="8">#REF!</definedName>
    <definedName name="_999">#REF!</definedName>
    <definedName name="_a" localSheetId="2">'[1]1'!#REF!</definedName>
    <definedName name="_a" localSheetId="9">'[2]1'!#REF!</definedName>
    <definedName name="_a" localSheetId="5">'[2]1'!#REF!</definedName>
    <definedName name="_a" localSheetId="6">'[2]1'!#REF!</definedName>
    <definedName name="_a" localSheetId="4">'[2]1'!#REF!</definedName>
    <definedName name="_a" localSheetId="3">'[2]1'!#REF!</definedName>
    <definedName name="_a" localSheetId="7">'[2]1'!#REF!</definedName>
    <definedName name="_a" localSheetId="8">'[2]1'!#REF!</definedName>
    <definedName name="_a">'[3]1'!#REF!</definedName>
    <definedName name="\A" localSheetId="2">'1'!$CJ$6</definedName>
    <definedName name="\A" localSheetId="9">#REF!</definedName>
    <definedName name="\A" localSheetId="5">#REF!</definedName>
    <definedName name="\A" localSheetId="6">#REF!</definedName>
    <definedName name="\A" localSheetId="4">#REF!</definedName>
    <definedName name="\A" localSheetId="3">#REF!</definedName>
    <definedName name="\A" localSheetId="7">#REF!</definedName>
    <definedName name="\A" localSheetId="8">#REF!</definedName>
    <definedName name="\A">#REF!</definedName>
    <definedName name="\B" localSheetId="2">'1'!$CI$6</definedName>
    <definedName name="\B" localSheetId="9">#REF!</definedName>
    <definedName name="\B" localSheetId="5">#REF!</definedName>
    <definedName name="\B" localSheetId="6">#REF!</definedName>
    <definedName name="\B" localSheetId="4">#REF!</definedName>
    <definedName name="\B" localSheetId="3">#REF!</definedName>
    <definedName name="\B" localSheetId="7">#REF!</definedName>
    <definedName name="\B" localSheetId="8">#REF!</definedName>
    <definedName name="\B">#REF!</definedName>
    <definedName name="\C" localSheetId="2">'1'!$CE$24</definedName>
    <definedName name="\C" localSheetId="9">#REF!</definedName>
    <definedName name="\C" localSheetId="5">#REF!</definedName>
    <definedName name="\C" localSheetId="6">#REF!</definedName>
    <definedName name="\C" localSheetId="4">#REF!</definedName>
    <definedName name="\C" localSheetId="3">#REF!</definedName>
    <definedName name="\C" localSheetId="7">#REF!</definedName>
    <definedName name="\C" localSheetId="8">#REF!</definedName>
    <definedName name="\C">#REF!</definedName>
    <definedName name="\F" localSheetId="2">'1'!$CF$5</definedName>
    <definedName name="\F" localSheetId="9">#REF!</definedName>
    <definedName name="\F" localSheetId="5">#REF!</definedName>
    <definedName name="\F" localSheetId="6">#REF!</definedName>
    <definedName name="\F" localSheetId="4">#REF!</definedName>
    <definedName name="\F" localSheetId="3">#REF!</definedName>
    <definedName name="\F" localSheetId="7">#REF!</definedName>
    <definedName name="\F" localSheetId="8">#REF!</definedName>
    <definedName name="\F">#REF!</definedName>
    <definedName name="\K" localSheetId="2">'1'!$CE$11</definedName>
    <definedName name="\K" localSheetId="9">#REF!</definedName>
    <definedName name="\K" localSheetId="5">#REF!</definedName>
    <definedName name="\K" localSheetId="6">#REF!</definedName>
    <definedName name="\K" localSheetId="4">#REF!</definedName>
    <definedName name="\K" localSheetId="3">#REF!</definedName>
    <definedName name="\K" localSheetId="7">#REF!</definedName>
    <definedName name="\K" localSheetId="8">#REF!</definedName>
    <definedName name="\K">#REF!</definedName>
    <definedName name="\L" localSheetId="2">'1'!$CE$20</definedName>
    <definedName name="\L" localSheetId="9">#REF!</definedName>
    <definedName name="\L" localSheetId="5">#REF!</definedName>
    <definedName name="\L" localSheetId="6">#REF!</definedName>
    <definedName name="\L" localSheetId="4">#REF!</definedName>
    <definedName name="\L" localSheetId="3">#REF!</definedName>
    <definedName name="\L" localSheetId="7">#REF!</definedName>
    <definedName name="\L" localSheetId="8">#REF!</definedName>
    <definedName name="\L">#REF!</definedName>
    <definedName name="\M" localSheetId="2">'1'!$CE$14</definedName>
    <definedName name="\M" localSheetId="9">#REF!</definedName>
    <definedName name="\M" localSheetId="5">#REF!</definedName>
    <definedName name="\M" localSheetId="6">#REF!</definedName>
    <definedName name="\M" localSheetId="4">#REF!</definedName>
    <definedName name="\M" localSheetId="3">#REF!</definedName>
    <definedName name="\M" localSheetId="7">#REF!</definedName>
    <definedName name="\M" localSheetId="8">#REF!</definedName>
    <definedName name="\M">#REF!</definedName>
    <definedName name="\O" localSheetId="2">'1'!$AF$34</definedName>
    <definedName name="\O" localSheetId="9">#REF!</definedName>
    <definedName name="\O" localSheetId="5">#REF!</definedName>
    <definedName name="\O" localSheetId="6">#REF!</definedName>
    <definedName name="\O" localSheetId="4">#REF!</definedName>
    <definedName name="\O" localSheetId="3">#REF!</definedName>
    <definedName name="\O" localSheetId="7">#REF!</definedName>
    <definedName name="\O" localSheetId="8">#REF!</definedName>
    <definedName name="\O">#REF!</definedName>
    <definedName name="\P" localSheetId="2">'1'!$CD$5</definedName>
    <definedName name="\P" localSheetId="9">#REF!</definedName>
    <definedName name="\P" localSheetId="5">#REF!</definedName>
    <definedName name="\P" localSheetId="6">#REF!</definedName>
    <definedName name="\P" localSheetId="4">#REF!</definedName>
    <definedName name="\P" localSheetId="3">#REF!</definedName>
    <definedName name="\P" localSheetId="7">#REF!</definedName>
    <definedName name="\P" localSheetId="8">#REF!</definedName>
    <definedName name="\P">#REF!</definedName>
    <definedName name="\Q" localSheetId="2">'1'!$C$53</definedName>
    <definedName name="\Q" localSheetId="9">#REF!</definedName>
    <definedName name="\Q" localSheetId="5">#REF!</definedName>
    <definedName name="\Q" localSheetId="6">#REF!</definedName>
    <definedName name="\Q" localSheetId="4">#REF!</definedName>
    <definedName name="\Q" localSheetId="3">#REF!</definedName>
    <definedName name="\Q" localSheetId="7">#REF!</definedName>
    <definedName name="\Q" localSheetId="8">#REF!</definedName>
    <definedName name="\Q">#REF!</definedName>
    <definedName name="_xlnm.Print_Area" localSheetId="2">'1'!$K$1:$AI$64</definedName>
    <definedName name="_xlnm.Print_Area" localSheetId="9">松山市遠方部!$A$1:$O$54</definedName>
    <definedName name="_xlnm.Print_Area" localSheetId="5">松山市城西!$A$1:$P$55</definedName>
    <definedName name="_xlnm.Print_Area" localSheetId="6">松山市城東!$A$1:$O$56</definedName>
    <definedName name="_xlnm.Print_Area" localSheetId="4">松山市城北!$A$1:$O$60</definedName>
    <definedName name="_xlnm.Print_Area" localSheetId="3">松山市中心!$A$1:$N$57</definedName>
    <definedName name="_xlnm.Print_Area" localSheetId="7">松山市南西!$A$1:$O$55</definedName>
    <definedName name="_xlnm.Print_Area" localSheetId="8">松山市南東!$A$1:$O$58</definedName>
    <definedName name="_xlnm.Print_Area" localSheetId="1">賃貸集合住宅!$A$1:$N$65</definedName>
    <definedName name="Print_Area_MI" localSheetId="2">'1'!$K$5:$AH$53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0" i="371" l="1"/>
  <c r="L16" i="364"/>
  <c r="D12" i="364"/>
  <c r="D13" i="364"/>
  <c r="D14" i="364"/>
  <c r="D15" i="364"/>
  <c r="D16" i="364"/>
  <c r="D17" i="364"/>
  <c r="D18" i="364"/>
  <c r="D19" i="364"/>
  <c r="D20" i="364"/>
  <c r="D21" i="364"/>
  <c r="D22" i="364"/>
  <c r="D23" i="364"/>
  <c r="D24" i="364"/>
  <c r="D25" i="364"/>
  <c r="D26" i="364"/>
  <c r="D27" i="364"/>
  <c r="D28" i="364"/>
  <c r="D29" i="364"/>
  <c r="D30" i="364"/>
  <c r="F31" i="364"/>
  <c r="K11" i="363" l="1"/>
  <c r="N11" i="363" s="1"/>
  <c r="K14" i="363" l="1"/>
  <c r="K16" i="363"/>
  <c r="K18" i="363"/>
  <c r="C13" i="363"/>
  <c r="K13" i="363"/>
  <c r="K12" i="363"/>
  <c r="K39" i="363"/>
  <c r="K42" i="363"/>
  <c r="D56" i="370"/>
  <c r="D36" i="370" l="1"/>
  <c r="K29" i="370"/>
  <c r="D29" i="370"/>
  <c r="K23" i="370"/>
  <c r="K15" i="370"/>
  <c r="D23" i="370"/>
  <c r="D15" i="370"/>
  <c r="K30" i="370" l="1"/>
  <c r="N17" i="367"/>
  <c r="L11" i="367"/>
  <c r="D19" i="369"/>
  <c r="D12" i="369"/>
  <c r="D13" i="369"/>
  <c r="D14" i="369"/>
  <c r="D15" i="369"/>
  <c r="D16" i="369"/>
  <c r="D17" i="369"/>
  <c r="D11" i="369"/>
  <c r="C20" i="369"/>
  <c r="C18" i="369"/>
  <c r="L11" i="369"/>
  <c r="L12" i="369"/>
  <c r="L13" i="369"/>
  <c r="K25" i="368"/>
  <c r="F20" i="369"/>
  <c r="D38" i="365"/>
  <c r="L12" i="365"/>
  <c r="L13" i="365"/>
  <c r="L14" i="365"/>
  <c r="L15" i="365"/>
  <c r="L16" i="365"/>
  <c r="L17" i="365"/>
  <c r="K17" i="363"/>
  <c r="K19" i="363"/>
  <c r="K20" i="363"/>
  <c r="K21" i="363"/>
  <c r="K5" i="371"/>
  <c r="C21" i="369" l="1"/>
  <c r="K15" i="363"/>
  <c r="G19" i="369" l="1"/>
  <c r="G20" i="369" s="1"/>
  <c r="E31" i="370" s="1"/>
  <c r="AE56" i="371" l="1"/>
  <c r="D25" i="365"/>
  <c r="D19" i="368"/>
  <c r="L29" i="365"/>
  <c r="L30" i="365"/>
  <c r="K26" i="369"/>
  <c r="K19" i="369"/>
  <c r="C43" i="369"/>
  <c r="C31" i="369"/>
  <c r="C24" i="368"/>
  <c r="K23" i="368" l="1"/>
  <c r="K19" i="368"/>
  <c r="C52" i="368"/>
  <c r="C39" i="368"/>
  <c r="C33" i="368"/>
  <c r="C18" i="367"/>
  <c r="G19" i="368"/>
  <c r="K26" i="367"/>
  <c r="K17" i="367"/>
  <c r="C38" i="367"/>
  <c r="C27" i="367"/>
  <c r="C20" i="366"/>
  <c r="O11" i="367"/>
  <c r="AE18" i="371" s="1"/>
  <c r="C11" i="363"/>
  <c r="F11" i="363" s="1"/>
  <c r="K21" i="366"/>
  <c r="K15" i="366"/>
  <c r="C43" i="366"/>
  <c r="C30" i="366"/>
  <c r="C28" i="365"/>
  <c r="K40" i="365"/>
  <c r="K28" i="365"/>
  <c r="K18" i="365"/>
  <c r="C42" i="365"/>
  <c r="C35" i="365"/>
  <c r="C31" i="364"/>
  <c r="O30" i="365"/>
  <c r="AE7" i="371" s="1"/>
  <c r="O29" i="365"/>
  <c r="AE6" i="371" s="1"/>
  <c r="O17" i="365"/>
  <c r="V36" i="371" s="1"/>
  <c r="O12" i="365"/>
  <c r="V31" i="371" s="1"/>
  <c r="O13" i="365"/>
  <c r="V32" i="371" s="1"/>
  <c r="O14" i="365"/>
  <c r="V33" i="371" s="1"/>
  <c r="O15" i="365"/>
  <c r="V34" i="371" s="1"/>
  <c r="O16" i="365"/>
  <c r="V35" i="371" s="1"/>
  <c r="G38" i="365"/>
  <c r="V25" i="371" s="1"/>
  <c r="G25" i="365"/>
  <c r="P50" i="371" s="1"/>
  <c r="K36" i="364"/>
  <c r="K27" i="364"/>
  <c r="K22" i="364"/>
  <c r="J22" i="363"/>
  <c r="C54" i="364"/>
  <c r="C48" i="364"/>
  <c r="C43" i="364"/>
  <c r="B18" i="363"/>
  <c r="C20" i="363"/>
  <c r="F20" i="363" s="1"/>
  <c r="C21" i="363"/>
  <c r="F21" i="363" s="1"/>
  <c r="C22" i="363"/>
  <c r="F22" i="363" s="1"/>
  <c r="C12" i="363"/>
  <c r="C14" i="363"/>
  <c r="C15" i="363"/>
  <c r="J49" i="363"/>
  <c r="J30" i="363"/>
  <c r="B44" i="363"/>
  <c r="B26" i="363"/>
  <c r="N4" i="366"/>
  <c r="E2" i="366"/>
  <c r="L1" i="366"/>
  <c r="E2" i="367"/>
  <c r="L1" i="367"/>
  <c r="N4" i="367"/>
  <c r="N4" i="368"/>
  <c r="L1" i="368"/>
  <c r="E2" i="368"/>
  <c r="N4" i="369"/>
  <c r="L1" i="369"/>
  <c r="E2" i="369"/>
  <c r="N4" i="365"/>
  <c r="L1" i="365"/>
  <c r="E2" i="365"/>
  <c r="L2" i="370"/>
  <c r="Y58" i="371" l="1"/>
  <c r="Y59" i="371"/>
  <c r="M16" i="371"/>
  <c r="M17" i="371"/>
  <c r="M18" i="371"/>
  <c r="F12" i="363" l="1"/>
  <c r="M6" i="371"/>
  <c r="N4" i="364"/>
  <c r="E2" i="364"/>
  <c r="L1" i="364"/>
  <c r="AE5" i="371" l="1"/>
  <c r="Y5" i="371"/>
  <c r="D2" i="363"/>
  <c r="M4" i="363"/>
  <c r="K1" i="363"/>
  <c r="C47" i="371"/>
  <c r="C46" i="371"/>
  <c r="C38" i="371"/>
  <c r="C37" i="371"/>
  <c r="C36" i="371"/>
  <c r="F30" i="371"/>
  <c r="F31" i="371" s="1"/>
  <c r="C28" i="371"/>
  <c r="C27" i="371"/>
  <c r="C20" i="371"/>
  <c r="F18" i="371"/>
  <c r="C16" i="371"/>
  <c r="F8" i="371"/>
  <c r="F9" i="371" s="1"/>
  <c r="CE7" i="371"/>
  <c r="F32" i="371" l="1"/>
  <c r="F10" i="371"/>
  <c r="F19" i="371"/>
  <c r="F20" i="371" l="1"/>
  <c r="F11" i="371"/>
  <c r="F33" i="371"/>
  <c r="F34" i="371" l="1"/>
  <c r="F12" i="371"/>
  <c r="B20" i="371"/>
  <c r="F21" i="371"/>
  <c r="F22" i="371" l="1"/>
  <c r="F13" i="371"/>
  <c r="F35" i="371"/>
  <c r="F14" i="371" l="1"/>
  <c r="F36" i="371"/>
  <c r="F23" i="371"/>
  <c r="F24" i="371" l="1"/>
  <c r="F37" i="371"/>
  <c r="B36" i="371"/>
  <c r="F15" i="371"/>
  <c r="F16" i="371" l="1"/>
  <c r="B16" i="371" s="1"/>
  <c r="B37" i="371"/>
  <c r="F38" i="371"/>
  <c r="F25" i="371"/>
  <c r="F26" i="371" l="1"/>
  <c r="F39" i="371"/>
  <c r="B38" i="371"/>
  <c r="F40" i="371" l="1"/>
  <c r="F27" i="371"/>
  <c r="F28" i="371" l="1"/>
  <c r="B28" i="371" s="1"/>
  <c r="B27" i="371"/>
  <c r="F41" i="371"/>
  <c r="F42" i="371" l="1"/>
  <c r="F43" i="371" l="1"/>
  <c r="F44" i="371" l="1"/>
  <c r="F45" i="371" l="1"/>
  <c r="F46" i="371" l="1"/>
  <c r="B46" i="371" l="1"/>
  <c r="F47" i="371"/>
  <c r="F48" i="371" l="1"/>
  <c r="B47" i="371"/>
  <c r="D38" i="364" l="1"/>
  <c r="G38" i="364" s="1"/>
  <c r="V12" i="371" s="1"/>
  <c r="M49" i="363"/>
  <c r="M30" i="363"/>
  <c r="D11" i="365"/>
  <c r="G11" i="365" s="1"/>
  <c r="P36" i="371" s="1"/>
  <c r="L11" i="364"/>
  <c r="O11" i="364" s="1"/>
  <c r="Y6" i="371" s="1"/>
  <c r="L23" i="364"/>
  <c r="O23" i="364" s="1"/>
  <c r="Y18" i="371" s="1"/>
  <c r="L28" i="364"/>
  <c r="O28" i="364" s="1"/>
  <c r="Y23" i="371" s="1"/>
  <c r="D45" i="364"/>
  <c r="G45" i="364" s="1"/>
  <c r="V19" i="371" s="1"/>
  <c r="D46" i="364"/>
  <c r="G46" i="364" s="1"/>
  <c r="V20" i="371" s="1"/>
  <c r="D47" i="364"/>
  <c r="G47" i="364" s="1"/>
  <c r="V21" i="371" s="1"/>
  <c r="D44" i="364"/>
  <c r="G44" i="364" s="1"/>
  <c r="V18" i="371" s="1"/>
  <c r="G11" i="369"/>
  <c r="AE47" i="371" s="1"/>
  <c r="E44" i="363"/>
  <c r="N14" i="363"/>
  <c r="M46" i="371" s="1"/>
  <c r="M43" i="371"/>
  <c r="L25" i="369"/>
  <c r="O25" i="369" s="1"/>
  <c r="AH49" i="371" s="1"/>
  <c r="O12" i="369"/>
  <c r="AH34" i="371" s="1"/>
  <c r="L21" i="368"/>
  <c r="O21" i="368" s="1"/>
  <c r="AB58" i="371" s="1"/>
  <c r="D41" i="368"/>
  <c r="G41" i="368" s="1"/>
  <c r="AB24" i="371" s="1"/>
  <c r="D42" i="368"/>
  <c r="G42" i="368" s="1"/>
  <c r="AB25" i="371" s="1"/>
  <c r="D43" i="368"/>
  <c r="G43" i="368" s="1"/>
  <c r="AB26" i="371" s="1"/>
  <c r="D44" i="368"/>
  <c r="G44" i="368" s="1"/>
  <c r="AB27" i="371" s="1"/>
  <c r="D45" i="368"/>
  <c r="G45" i="368" s="1"/>
  <c r="AB28" i="371" s="1"/>
  <c r="D46" i="368"/>
  <c r="G46" i="368" s="1"/>
  <c r="AB29" i="371" s="1"/>
  <c r="D47" i="368"/>
  <c r="G47" i="368" s="1"/>
  <c r="AB30" i="371" s="1"/>
  <c r="D48" i="368"/>
  <c r="G48" i="368" s="1"/>
  <c r="AB31" i="371" s="1"/>
  <c r="D49" i="368"/>
  <c r="G49" i="368" s="1"/>
  <c r="AB32" i="371" s="1"/>
  <c r="D50" i="368"/>
  <c r="G50" i="368" s="1"/>
  <c r="AB33" i="371" s="1"/>
  <c r="D51" i="368"/>
  <c r="G51" i="368" s="1"/>
  <c r="AB34" i="371" s="1"/>
  <c r="D40" i="368"/>
  <c r="G40" i="368" s="1"/>
  <c r="AB23" i="371" s="1"/>
  <c r="D11" i="368"/>
  <c r="G11" i="368" s="1"/>
  <c r="Y50" i="371" s="1"/>
  <c r="C31" i="371" l="1"/>
  <c r="B31" i="371" s="1"/>
  <c r="V22" i="371"/>
  <c r="AB36" i="371"/>
  <c r="C34" i="371"/>
  <c r="B34" i="371" s="1"/>
  <c r="D31" i="368"/>
  <c r="G31" i="368" s="1"/>
  <c r="AB12" i="371" s="1"/>
  <c r="D32" i="368"/>
  <c r="G32" i="368" s="1"/>
  <c r="AB13" i="371" s="1"/>
  <c r="L12" i="367"/>
  <c r="O12" i="367" s="1"/>
  <c r="AE19" i="371" s="1"/>
  <c r="L13" i="367"/>
  <c r="O13" i="367" s="1"/>
  <c r="AE20" i="371" s="1"/>
  <c r="L14" i="367"/>
  <c r="O14" i="367" s="1"/>
  <c r="AE21" i="371" s="1"/>
  <c r="L15" i="367"/>
  <c r="O15" i="367" s="1"/>
  <c r="AE22" i="371" s="1"/>
  <c r="L16" i="367"/>
  <c r="O16" i="367" s="1"/>
  <c r="AE23" i="371" s="1"/>
  <c r="C41" i="371" s="1"/>
  <c r="B41" i="371" s="1"/>
  <c r="D25" i="367"/>
  <c r="G25" i="367" s="1"/>
  <c r="Y47" i="371" s="1"/>
  <c r="D26" i="367"/>
  <c r="G26" i="367" s="1"/>
  <c r="Y48" i="371" s="1"/>
  <c r="D31" i="365"/>
  <c r="G31" i="365" s="1"/>
  <c r="S52" i="371" s="1"/>
  <c r="D32" i="365"/>
  <c r="G32" i="365" s="1"/>
  <c r="S53" i="371" s="1"/>
  <c r="D33" i="365"/>
  <c r="G33" i="365" s="1"/>
  <c r="S54" i="371" s="1"/>
  <c r="D34" i="365"/>
  <c r="G34" i="365" s="1"/>
  <c r="S55" i="371" s="1"/>
  <c r="AE24" i="371" l="1"/>
  <c r="C42" i="371" s="1"/>
  <c r="B42" i="371" s="1"/>
  <c r="O11" i="369"/>
  <c r="AH33" i="371" s="1"/>
  <c r="L17" i="366" l="1"/>
  <c r="O17" i="366" s="1"/>
  <c r="AE41" i="371" s="1"/>
  <c r="L18" i="366"/>
  <c r="O18" i="366" s="1"/>
  <c r="AE42" i="371" s="1"/>
  <c r="L19" i="366"/>
  <c r="O19" i="366" s="1"/>
  <c r="AE43" i="371" s="1"/>
  <c r="L20" i="366"/>
  <c r="O20" i="366" s="1"/>
  <c r="AE44" i="371" s="1"/>
  <c r="L16" i="366"/>
  <c r="O16" i="366" s="1"/>
  <c r="AE40" i="371" s="1"/>
  <c r="L12" i="366"/>
  <c r="O12" i="366" s="1"/>
  <c r="AE36" i="371" s="1"/>
  <c r="C43" i="371" s="1"/>
  <c r="B43" i="371" s="1"/>
  <c r="L13" i="366"/>
  <c r="O13" i="366" s="1"/>
  <c r="AE37" i="371" s="1"/>
  <c r="L14" i="366"/>
  <c r="O14" i="366" s="1"/>
  <c r="AE38" i="371" s="1"/>
  <c r="L11" i="366"/>
  <c r="O11" i="366" s="1"/>
  <c r="AE35" i="371" s="1"/>
  <c r="L24" i="368"/>
  <c r="O24" i="368" s="1"/>
  <c r="L22" i="368"/>
  <c r="O22" i="368" s="1"/>
  <c r="AB59" i="371" s="1"/>
  <c r="L20" i="368"/>
  <c r="O20" i="368" s="1"/>
  <c r="AB57" i="371" s="1"/>
  <c r="L12" i="368"/>
  <c r="O12" i="368" s="1"/>
  <c r="AB49" i="371" s="1"/>
  <c r="L13" i="368"/>
  <c r="O13" i="368" s="1"/>
  <c r="AB50" i="371" s="1"/>
  <c r="L14" i="368"/>
  <c r="O14" i="368" s="1"/>
  <c r="AB51" i="371" s="1"/>
  <c r="L15" i="368"/>
  <c r="O15" i="368" s="1"/>
  <c r="AB52" i="371" s="1"/>
  <c r="L16" i="368"/>
  <c r="O16" i="368" s="1"/>
  <c r="AB53" i="371" s="1"/>
  <c r="L17" i="368"/>
  <c r="O17" i="368" s="1"/>
  <c r="AB54" i="371" s="1"/>
  <c r="L18" i="368"/>
  <c r="O18" i="368" s="1"/>
  <c r="AB55" i="371" s="1"/>
  <c r="L11" i="368"/>
  <c r="O11" i="368" s="1"/>
  <c r="AB48" i="371" s="1"/>
  <c r="L25" i="367"/>
  <c r="O25" i="367" s="1"/>
  <c r="AE32" i="371" s="1"/>
  <c r="L19" i="367"/>
  <c r="O19" i="367" s="1"/>
  <c r="AE26" i="371" s="1"/>
  <c r="L20" i="367"/>
  <c r="O20" i="367" s="1"/>
  <c r="AE27" i="371" s="1"/>
  <c r="L21" i="367"/>
  <c r="O21" i="367" s="1"/>
  <c r="AE28" i="371" s="1"/>
  <c r="L22" i="367"/>
  <c r="O22" i="367" s="1"/>
  <c r="AE29" i="371" s="1"/>
  <c r="L23" i="367"/>
  <c r="O23" i="367" s="1"/>
  <c r="AE30" i="371" s="1"/>
  <c r="L24" i="367"/>
  <c r="O24" i="367" s="1"/>
  <c r="AE31" i="371" s="1"/>
  <c r="L18" i="367"/>
  <c r="O18" i="367" s="1"/>
  <c r="AE25" i="371" s="1"/>
  <c r="L31" i="365"/>
  <c r="O31" i="365" s="1"/>
  <c r="AE8" i="371" s="1"/>
  <c r="L32" i="365"/>
  <c r="O32" i="365" s="1"/>
  <c r="AE9" i="371" s="1"/>
  <c r="L33" i="365"/>
  <c r="O33" i="365" s="1"/>
  <c r="AE10" i="371" s="1"/>
  <c r="L34" i="365"/>
  <c r="O34" i="365" s="1"/>
  <c r="AE11" i="371" s="1"/>
  <c r="L35" i="365"/>
  <c r="O35" i="365" s="1"/>
  <c r="AE12" i="371" s="1"/>
  <c r="C39" i="371" s="1"/>
  <c r="B39" i="371" s="1"/>
  <c r="L36" i="365"/>
  <c r="O36" i="365" s="1"/>
  <c r="AE13" i="371" s="1"/>
  <c r="L37" i="365"/>
  <c r="O37" i="365" s="1"/>
  <c r="AE14" i="371" s="1"/>
  <c r="L38" i="365"/>
  <c r="O38" i="365" s="1"/>
  <c r="AE15" i="371" s="1"/>
  <c r="L39" i="365"/>
  <c r="O39" i="365" s="1"/>
  <c r="AE16" i="371" s="1"/>
  <c r="L20" i="365"/>
  <c r="O20" i="365" s="1"/>
  <c r="V39" i="371" s="1"/>
  <c r="L21" i="365"/>
  <c r="O21" i="365" s="1"/>
  <c r="V40" i="371" s="1"/>
  <c r="L22" i="365"/>
  <c r="O22" i="365" s="1"/>
  <c r="V41" i="371" s="1"/>
  <c r="C25" i="371" s="1"/>
  <c r="B25" i="371" s="1"/>
  <c r="L23" i="365"/>
  <c r="O23" i="365" s="1"/>
  <c r="V42" i="371" s="1"/>
  <c r="L24" i="365"/>
  <c r="O24" i="365" s="1"/>
  <c r="V43" i="371" s="1"/>
  <c r="L25" i="365"/>
  <c r="O25" i="365" s="1"/>
  <c r="V44" i="371" s="1"/>
  <c r="L26" i="365"/>
  <c r="O26" i="365" s="1"/>
  <c r="V45" i="371" s="1"/>
  <c r="L27" i="365"/>
  <c r="O27" i="365" s="1"/>
  <c r="V46" i="371" s="1"/>
  <c r="L19" i="365"/>
  <c r="O19" i="365" s="1"/>
  <c r="V38" i="371" s="1"/>
  <c r="L11" i="365"/>
  <c r="O11" i="365" s="1"/>
  <c r="V30" i="371" s="1"/>
  <c r="V37" i="371" s="1"/>
  <c r="L29" i="364"/>
  <c r="O29" i="364" s="1"/>
  <c r="Y24" i="371" s="1"/>
  <c r="L30" i="364"/>
  <c r="O30" i="364" s="1"/>
  <c r="Y25" i="371" s="1"/>
  <c r="L31" i="364"/>
  <c r="O31" i="364" s="1"/>
  <c r="Y26" i="371" s="1"/>
  <c r="L32" i="364"/>
  <c r="O32" i="364" s="1"/>
  <c r="Y27" i="371" s="1"/>
  <c r="L33" i="364"/>
  <c r="O33" i="364" s="1"/>
  <c r="Y28" i="371" s="1"/>
  <c r="L34" i="364"/>
  <c r="O34" i="364" s="1"/>
  <c r="Y29" i="371" s="1"/>
  <c r="L35" i="364"/>
  <c r="O35" i="364" s="1"/>
  <c r="Y30" i="371" s="1"/>
  <c r="L24" i="364"/>
  <c r="O24" i="364" s="1"/>
  <c r="Y19" i="371" s="1"/>
  <c r="L25" i="364"/>
  <c r="O25" i="364" s="1"/>
  <c r="Y20" i="371" s="1"/>
  <c r="L26" i="364"/>
  <c r="O26" i="364" s="1"/>
  <c r="Y21" i="371" s="1"/>
  <c r="L12" i="364"/>
  <c r="O12" i="364" s="1"/>
  <c r="Y7" i="371" s="1"/>
  <c r="L13" i="364"/>
  <c r="O13" i="364" s="1"/>
  <c r="Y8" i="371" s="1"/>
  <c r="L14" i="364"/>
  <c r="O14" i="364" s="1"/>
  <c r="Y9" i="371" s="1"/>
  <c r="L15" i="364"/>
  <c r="O15" i="364" s="1"/>
  <c r="Y10" i="371" s="1"/>
  <c r="C26" i="371" s="1"/>
  <c r="B26" i="371" s="1"/>
  <c r="O16" i="364"/>
  <c r="Y11" i="371" s="1"/>
  <c r="L17" i="364"/>
  <c r="O17" i="364" s="1"/>
  <c r="Y12" i="371" s="1"/>
  <c r="L18" i="364"/>
  <c r="O18" i="364" s="1"/>
  <c r="Y13" i="371" s="1"/>
  <c r="L19" i="364"/>
  <c r="O19" i="364" s="1"/>
  <c r="Y14" i="371" s="1"/>
  <c r="L20" i="364"/>
  <c r="O20" i="364" s="1"/>
  <c r="Y15" i="371" s="1"/>
  <c r="L21" i="364"/>
  <c r="O21" i="364" s="1"/>
  <c r="Y16" i="371" s="1"/>
  <c r="K32" i="363"/>
  <c r="N32" i="363" s="1"/>
  <c r="P7" i="371" s="1"/>
  <c r="K33" i="363"/>
  <c r="N33" i="363" s="1"/>
  <c r="P8" i="371" s="1"/>
  <c r="C13" i="371" s="1"/>
  <c r="B13" i="371" s="1"/>
  <c r="K34" i="363"/>
  <c r="N34" i="363" s="1"/>
  <c r="P9" i="371" s="1"/>
  <c r="K35" i="363"/>
  <c r="N35" i="363" s="1"/>
  <c r="P10" i="371" s="1"/>
  <c r="K36" i="363"/>
  <c r="N36" i="363" s="1"/>
  <c r="P11" i="371" s="1"/>
  <c r="K37" i="363"/>
  <c r="N37" i="363" s="1"/>
  <c r="P12" i="371" s="1"/>
  <c r="K38" i="363"/>
  <c r="N38" i="363" s="1"/>
  <c r="P13" i="371" s="1"/>
  <c r="N39" i="363"/>
  <c r="P14" i="371" s="1"/>
  <c r="K40" i="363"/>
  <c r="N40" i="363" s="1"/>
  <c r="P15" i="371" s="1"/>
  <c r="C14" i="371" s="1"/>
  <c r="B14" i="371" s="1"/>
  <c r="K41" i="363"/>
  <c r="N41" i="363" s="1"/>
  <c r="P16" i="371" s="1"/>
  <c r="N42" i="363"/>
  <c r="P17" i="371" s="1"/>
  <c r="K43" i="363"/>
  <c r="N43" i="363" s="1"/>
  <c r="P18" i="371" s="1"/>
  <c r="K44" i="363"/>
  <c r="N44" i="363" s="1"/>
  <c r="P19" i="371" s="1"/>
  <c r="K45" i="363"/>
  <c r="N45" i="363" s="1"/>
  <c r="P20" i="371" s="1"/>
  <c r="K46" i="363"/>
  <c r="N46" i="363" s="1"/>
  <c r="P21" i="371" s="1"/>
  <c r="K47" i="363"/>
  <c r="N47" i="363" s="1"/>
  <c r="P22" i="371" s="1"/>
  <c r="K48" i="363"/>
  <c r="N48" i="363" s="1"/>
  <c r="P23" i="371" s="1"/>
  <c r="C15" i="371" s="1"/>
  <c r="B15" i="371" s="1"/>
  <c r="K31" i="363"/>
  <c r="N31" i="363" s="1"/>
  <c r="P6" i="371" s="1"/>
  <c r="K24" i="363"/>
  <c r="N24" i="363" s="1"/>
  <c r="M56" i="371" s="1"/>
  <c r="K25" i="363"/>
  <c r="N25" i="363" s="1"/>
  <c r="M57" i="371" s="1"/>
  <c r="K26" i="363"/>
  <c r="N26" i="363" s="1"/>
  <c r="M58" i="371" s="1"/>
  <c r="K27" i="363"/>
  <c r="N27" i="363" s="1"/>
  <c r="M59" i="371" s="1"/>
  <c r="K28" i="363"/>
  <c r="N28" i="363" s="1"/>
  <c r="M60" i="371" s="1"/>
  <c r="K29" i="363"/>
  <c r="N29" i="363" s="1"/>
  <c r="M61" i="371" s="1"/>
  <c r="K23" i="363"/>
  <c r="N23" i="363" s="1"/>
  <c r="M55" i="371" s="1"/>
  <c r="N12" i="363"/>
  <c r="M44" i="371" s="1"/>
  <c r="N13" i="363"/>
  <c r="M45" i="371" s="1"/>
  <c r="C11" i="371" s="1"/>
  <c r="B11" i="371" s="1"/>
  <c r="N15" i="363"/>
  <c r="M47" i="371" s="1"/>
  <c r="N16" i="363"/>
  <c r="M48" i="371" s="1"/>
  <c r="N17" i="363"/>
  <c r="M49" i="371" s="1"/>
  <c r="N18" i="363"/>
  <c r="M50" i="371" s="1"/>
  <c r="N19" i="363"/>
  <c r="M51" i="371" s="1"/>
  <c r="N20" i="363"/>
  <c r="M52" i="371" s="1"/>
  <c r="C12" i="371" s="1"/>
  <c r="B12" i="371" s="1"/>
  <c r="N21" i="363"/>
  <c r="M53" i="371" s="1"/>
  <c r="D36" i="369"/>
  <c r="G36" i="369" s="1"/>
  <c r="AH22" i="371" s="1"/>
  <c r="D27" i="368"/>
  <c r="G27" i="368" s="1"/>
  <c r="AB8" i="371" s="1"/>
  <c r="D28" i="368"/>
  <c r="G28" i="368" s="1"/>
  <c r="AB9" i="371" s="1"/>
  <c r="D29" i="368"/>
  <c r="G29" i="368" s="1"/>
  <c r="AB10" i="371" s="1"/>
  <c r="D30" i="368"/>
  <c r="G30" i="368" s="1"/>
  <c r="AB11" i="371" s="1"/>
  <c r="D21" i="367"/>
  <c r="G21" i="367" s="1"/>
  <c r="Y43" i="371" s="1"/>
  <c r="D22" i="367"/>
  <c r="G22" i="367" s="1"/>
  <c r="Y44" i="371" s="1"/>
  <c r="D23" i="367"/>
  <c r="G23" i="367" s="1"/>
  <c r="Y45" i="371" s="1"/>
  <c r="D24" i="367"/>
  <c r="G24" i="367" s="1"/>
  <c r="Y46" i="371" s="1"/>
  <c r="D12" i="367"/>
  <c r="G12" i="367" s="1"/>
  <c r="Y33" i="371" s="1"/>
  <c r="D13" i="367"/>
  <c r="G13" i="367" s="1"/>
  <c r="Y34" i="371" s="1"/>
  <c r="D14" i="367"/>
  <c r="G14" i="367" s="1"/>
  <c r="Y35" i="371" s="1"/>
  <c r="C29" i="371" s="1"/>
  <c r="B29" i="371" s="1"/>
  <c r="D23" i="366"/>
  <c r="G23" i="366" s="1"/>
  <c r="S29" i="371" s="1"/>
  <c r="D24" i="366"/>
  <c r="G24" i="366" s="1"/>
  <c r="S30" i="371" s="1"/>
  <c r="D25" i="366"/>
  <c r="G25" i="366" s="1"/>
  <c r="S31" i="371" s="1"/>
  <c r="D26" i="366"/>
  <c r="G26" i="366" s="1"/>
  <c r="S32" i="371" s="1"/>
  <c r="D27" i="366"/>
  <c r="G27" i="366" s="1"/>
  <c r="S33" i="371" s="1"/>
  <c r="D28" i="366"/>
  <c r="G28" i="366" s="1"/>
  <c r="S34" i="371" s="1"/>
  <c r="D29" i="366"/>
  <c r="G29" i="366" s="1"/>
  <c r="S35" i="371" s="1"/>
  <c r="C21" i="371" s="1"/>
  <c r="B21" i="371" s="1"/>
  <c r="D11" i="366"/>
  <c r="G11" i="366" s="1"/>
  <c r="P25" i="371" s="1"/>
  <c r="D12" i="366"/>
  <c r="G12" i="366" s="1"/>
  <c r="P26" i="371" s="1"/>
  <c r="D13" i="366"/>
  <c r="G13" i="366" s="1"/>
  <c r="P27" i="371" s="1"/>
  <c r="D14" i="366"/>
  <c r="G14" i="366" s="1"/>
  <c r="P28" i="371" s="1"/>
  <c r="D12" i="365"/>
  <c r="G12" i="365" s="1"/>
  <c r="P37" i="371" s="1"/>
  <c r="D13" i="365"/>
  <c r="G13" i="365" s="1"/>
  <c r="P38" i="371" s="1"/>
  <c r="D14" i="365"/>
  <c r="G14" i="365" s="1"/>
  <c r="P39" i="371" s="1"/>
  <c r="D33" i="364"/>
  <c r="G33" i="364" s="1"/>
  <c r="V7" i="371" s="1"/>
  <c r="C23" i="371" s="1"/>
  <c r="B23" i="371" s="1"/>
  <c r="D34" i="364"/>
  <c r="G34" i="364" s="1"/>
  <c r="V8" i="371" s="1"/>
  <c r="D35" i="364"/>
  <c r="G35" i="364" s="1"/>
  <c r="V9" i="371" s="1"/>
  <c r="D36" i="364"/>
  <c r="G36" i="364" s="1"/>
  <c r="V10" i="371" s="1"/>
  <c r="D37" i="364"/>
  <c r="G37" i="364" s="1"/>
  <c r="V11" i="371" s="1"/>
  <c r="D39" i="364"/>
  <c r="G39" i="364" s="1"/>
  <c r="V13" i="371" s="1"/>
  <c r="D40" i="364"/>
  <c r="G40" i="364" s="1"/>
  <c r="V14" i="371" s="1"/>
  <c r="D41" i="364"/>
  <c r="G41" i="364" s="1"/>
  <c r="V15" i="371" s="1"/>
  <c r="D42" i="364"/>
  <c r="G42" i="364" s="1"/>
  <c r="V16" i="371" s="1"/>
  <c r="G12" i="364"/>
  <c r="S7" i="371" s="1"/>
  <c r="G13" i="364"/>
  <c r="S8" i="371" s="1"/>
  <c r="G14" i="364"/>
  <c r="S9" i="371" s="1"/>
  <c r="C23" i="363"/>
  <c r="F23" i="363" s="1"/>
  <c r="M19" i="371" s="1"/>
  <c r="C8" i="371" s="1"/>
  <c r="B8" i="371" s="1"/>
  <c r="C24" i="363"/>
  <c r="F24" i="363" s="1"/>
  <c r="M20" i="371" s="1"/>
  <c r="M7" i="371"/>
  <c r="F13" i="363"/>
  <c r="M8" i="371" s="1"/>
  <c r="F14" i="363"/>
  <c r="M9" i="371" s="1"/>
  <c r="F43" i="369"/>
  <c r="D42" i="369"/>
  <c r="G42" i="369" s="1"/>
  <c r="AH30" i="371" s="1"/>
  <c r="D41" i="369"/>
  <c r="G41" i="369" s="1"/>
  <c r="AH27" i="371" s="1"/>
  <c r="D40" i="369"/>
  <c r="G40" i="369" s="1"/>
  <c r="AH26" i="371" s="1"/>
  <c r="D39" i="369"/>
  <c r="G39" i="369" s="1"/>
  <c r="AH25" i="371" s="1"/>
  <c r="D38" i="369"/>
  <c r="G38" i="369" s="1"/>
  <c r="AH24" i="371" s="1"/>
  <c r="D37" i="369"/>
  <c r="G37" i="369" s="1"/>
  <c r="AH23" i="371" s="1"/>
  <c r="C48" i="371" s="1"/>
  <c r="B48" i="371" s="1"/>
  <c r="D35" i="369"/>
  <c r="G35" i="369" s="1"/>
  <c r="AH21" i="371" s="1"/>
  <c r="D34" i="369"/>
  <c r="G34" i="369" s="1"/>
  <c r="AH20" i="371" s="1"/>
  <c r="D33" i="369"/>
  <c r="G33" i="369" s="1"/>
  <c r="AH19" i="371" s="1"/>
  <c r="D32" i="369"/>
  <c r="G32" i="369" s="1"/>
  <c r="AH18" i="371" s="1"/>
  <c r="F31" i="369"/>
  <c r="D30" i="369"/>
  <c r="G30" i="369" s="1"/>
  <c r="AH15" i="371" s="1"/>
  <c r="D29" i="369"/>
  <c r="G29" i="369" s="1"/>
  <c r="AH14" i="371" s="1"/>
  <c r="N26" i="369"/>
  <c r="D28" i="369"/>
  <c r="G28" i="369" s="1"/>
  <c r="AH12" i="371" s="1"/>
  <c r="C45" i="371" s="1"/>
  <c r="B45" i="371" s="1"/>
  <c r="D27" i="369"/>
  <c r="G27" i="369" s="1"/>
  <c r="AH11" i="371" s="1"/>
  <c r="L24" i="369"/>
  <c r="O24" i="369" s="1"/>
  <c r="AH48" i="371" s="1"/>
  <c r="D26" i="369"/>
  <c r="G26" i="369" s="1"/>
  <c r="AH10" i="371" s="1"/>
  <c r="L23" i="369"/>
  <c r="O23" i="369" s="1"/>
  <c r="AH47" i="371" s="1"/>
  <c r="D25" i="369"/>
  <c r="G25" i="369" s="1"/>
  <c r="AH9" i="371" s="1"/>
  <c r="L22" i="369"/>
  <c r="O22" i="369" s="1"/>
  <c r="AH46" i="371" s="1"/>
  <c r="D24" i="369"/>
  <c r="G24" i="369" s="1"/>
  <c r="AH8" i="371" s="1"/>
  <c r="L21" i="369"/>
  <c r="O21" i="369" s="1"/>
  <c r="AH45" i="371" s="1"/>
  <c r="D23" i="369"/>
  <c r="G23" i="369" s="1"/>
  <c r="AH7" i="371" s="1"/>
  <c r="L20" i="369"/>
  <c r="O20" i="369" s="1"/>
  <c r="AH44" i="371" s="1"/>
  <c r="D22" i="369"/>
  <c r="G22" i="369" s="1"/>
  <c r="AH6" i="371" s="1"/>
  <c r="N19" i="369"/>
  <c r="L18" i="369"/>
  <c r="O18" i="369" s="1"/>
  <c r="AH42" i="371" s="1"/>
  <c r="F18" i="369"/>
  <c r="F21" i="369" s="1"/>
  <c r="L17" i="369"/>
  <c r="O17" i="369" s="1"/>
  <c r="AH39" i="371" s="1"/>
  <c r="G17" i="369"/>
  <c r="AE53" i="371" s="1"/>
  <c r="L16" i="369"/>
  <c r="O16" i="369" s="1"/>
  <c r="AH38" i="371" s="1"/>
  <c r="G16" i="369"/>
  <c r="AE52" i="371" s="1"/>
  <c r="L15" i="369"/>
  <c r="O15" i="369" s="1"/>
  <c r="AH37" i="371" s="1"/>
  <c r="G15" i="369"/>
  <c r="AE51" i="371" s="1"/>
  <c r="L14" i="369"/>
  <c r="O14" i="369" s="1"/>
  <c r="AH36" i="371" s="1"/>
  <c r="G14" i="369"/>
  <c r="AE50" i="371" s="1"/>
  <c r="O13" i="369"/>
  <c r="AH35" i="371" s="1"/>
  <c r="G13" i="369"/>
  <c r="AE49" i="371" s="1"/>
  <c r="G12" i="369"/>
  <c r="AE48" i="371" s="1"/>
  <c r="F52" i="368"/>
  <c r="F39" i="368"/>
  <c r="D38" i="368"/>
  <c r="G38" i="368" s="1"/>
  <c r="AB20" i="371" s="1"/>
  <c r="D37" i="368"/>
  <c r="G37" i="368" s="1"/>
  <c r="AB19" i="371" s="1"/>
  <c r="D36" i="368"/>
  <c r="G36" i="368" s="1"/>
  <c r="AB18" i="371" s="1"/>
  <c r="D35" i="368"/>
  <c r="G35" i="368" s="1"/>
  <c r="AB17" i="371" s="1"/>
  <c r="D34" i="368"/>
  <c r="G34" i="368" s="1"/>
  <c r="AB16" i="371" s="1"/>
  <c r="F33" i="368"/>
  <c r="D26" i="368"/>
  <c r="G26" i="368" s="1"/>
  <c r="AB7" i="371" s="1"/>
  <c r="N25" i="368"/>
  <c r="D25" i="368"/>
  <c r="G25" i="368" s="1"/>
  <c r="AB6" i="371" s="1"/>
  <c r="F24" i="368"/>
  <c r="N23" i="368"/>
  <c r="D23" i="368"/>
  <c r="G23" i="368" s="1"/>
  <c r="Y63" i="371" s="1"/>
  <c r="D22" i="368"/>
  <c r="G22" i="368" s="1"/>
  <c r="Y62" i="371" s="1"/>
  <c r="D21" i="368"/>
  <c r="G21" i="368" s="1"/>
  <c r="Y61" i="371" s="1"/>
  <c r="C32" i="371" s="1"/>
  <c r="B32" i="371" s="1"/>
  <c r="D20" i="368"/>
  <c r="G20" i="368" s="1"/>
  <c r="Y60" i="371" s="1"/>
  <c r="N19" i="368"/>
  <c r="D18" i="368"/>
  <c r="G18" i="368" s="1"/>
  <c r="Y57" i="371" s="1"/>
  <c r="D17" i="368"/>
  <c r="G17" i="368" s="1"/>
  <c r="Y56" i="371" s="1"/>
  <c r="D16" i="368"/>
  <c r="G16" i="368" s="1"/>
  <c r="Y55" i="371" s="1"/>
  <c r="D15" i="368"/>
  <c r="G15" i="368" s="1"/>
  <c r="Y54" i="371" s="1"/>
  <c r="D14" i="368"/>
  <c r="G14" i="368" s="1"/>
  <c r="Y53" i="371" s="1"/>
  <c r="D13" i="368"/>
  <c r="G13" i="368" s="1"/>
  <c r="Y52" i="371" s="1"/>
  <c r="D12" i="368"/>
  <c r="G12" i="368" s="1"/>
  <c r="Y51" i="371" s="1"/>
  <c r="F38" i="367"/>
  <c r="D37" i="367"/>
  <c r="G37" i="367" s="1"/>
  <c r="AB46" i="371" s="1"/>
  <c r="D36" i="367"/>
  <c r="G36" i="367" s="1"/>
  <c r="AB45" i="371" s="1"/>
  <c r="D35" i="367"/>
  <c r="G35" i="367" s="1"/>
  <c r="AB44" i="371" s="1"/>
  <c r="D34" i="367"/>
  <c r="G34" i="367" s="1"/>
  <c r="AB43" i="371" s="1"/>
  <c r="D33" i="367"/>
  <c r="G33" i="367" s="1"/>
  <c r="AB42" i="371" s="1"/>
  <c r="D32" i="367"/>
  <c r="G32" i="367" s="1"/>
  <c r="AB41" i="371" s="1"/>
  <c r="D31" i="367"/>
  <c r="G31" i="367" s="1"/>
  <c r="AB40" i="371" s="1"/>
  <c r="D30" i="367"/>
  <c r="G30" i="367" s="1"/>
  <c r="AB39" i="371" s="1"/>
  <c r="D29" i="367"/>
  <c r="G29" i="367" s="1"/>
  <c r="AB38" i="371" s="1"/>
  <c r="D28" i="367"/>
  <c r="G28" i="367" s="1"/>
  <c r="AB37" i="371" s="1"/>
  <c r="F27" i="367"/>
  <c r="N26" i="367"/>
  <c r="D20" i="367"/>
  <c r="G20" i="367" s="1"/>
  <c r="Y42" i="371" s="1"/>
  <c r="D19" i="367"/>
  <c r="G19" i="367" s="1"/>
  <c r="Y41" i="371" s="1"/>
  <c r="F18" i="367"/>
  <c r="D17" i="367"/>
  <c r="G17" i="367" s="1"/>
  <c r="Y38" i="371" s="1"/>
  <c r="D16" i="367"/>
  <c r="G16" i="367" s="1"/>
  <c r="Y37" i="371" s="1"/>
  <c r="D15" i="367"/>
  <c r="G15" i="367" s="1"/>
  <c r="Y36" i="371" s="1"/>
  <c r="D11" i="367"/>
  <c r="G11" i="367" s="1"/>
  <c r="Y32" i="371" s="1"/>
  <c r="F43" i="366"/>
  <c r="D42" i="366"/>
  <c r="G42" i="366" s="1"/>
  <c r="S48" i="371" s="1"/>
  <c r="D41" i="366"/>
  <c r="G41" i="366" s="1"/>
  <c r="S47" i="371" s="1"/>
  <c r="C22" i="371" s="1"/>
  <c r="B22" i="371" s="1"/>
  <c r="D40" i="366"/>
  <c r="G40" i="366" s="1"/>
  <c r="S46" i="371" s="1"/>
  <c r="D39" i="366"/>
  <c r="G39" i="366" s="1"/>
  <c r="S45" i="371" s="1"/>
  <c r="D38" i="366"/>
  <c r="G38" i="366" s="1"/>
  <c r="S44" i="371" s="1"/>
  <c r="D37" i="366"/>
  <c r="G37" i="366" s="1"/>
  <c r="S43" i="371" s="1"/>
  <c r="D36" i="366"/>
  <c r="G36" i="366" s="1"/>
  <c r="S42" i="371" s="1"/>
  <c r="D35" i="366"/>
  <c r="G35" i="366" s="1"/>
  <c r="S41" i="371" s="1"/>
  <c r="D34" i="366"/>
  <c r="G34" i="366" s="1"/>
  <c r="S40" i="371" s="1"/>
  <c r="D33" i="366"/>
  <c r="G33" i="366" s="1"/>
  <c r="S39" i="371" s="1"/>
  <c r="D32" i="366"/>
  <c r="G32" i="366" s="1"/>
  <c r="S38" i="371" s="1"/>
  <c r="D31" i="366"/>
  <c r="G31" i="366" s="1"/>
  <c r="S37" i="371" s="1"/>
  <c r="F30" i="366"/>
  <c r="D22" i="366"/>
  <c r="G22" i="366" s="1"/>
  <c r="S28" i="371" s="1"/>
  <c r="N21" i="366"/>
  <c r="D21" i="366"/>
  <c r="G21" i="366" s="1"/>
  <c r="S27" i="371" s="1"/>
  <c r="F20" i="366"/>
  <c r="D19" i="366"/>
  <c r="G19" i="366" s="1"/>
  <c r="P33" i="371" s="1"/>
  <c r="D18" i="366"/>
  <c r="G18" i="366" s="1"/>
  <c r="P32" i="371" s="1"/>
  <c r="D17" i="366"/>
  <c r="G17" i="366" s="1"/>
  <c r="P31" i="371" s="1"/>
  <c r="D16" i="366"/>
  <c r="G16" i="366" s="1"/>
  <c r="P30" i="371" s="1"/>
  <c r="N15" i="366"/>
  <c r="D15" i="366"/>
  <c r="G15" i="366" s="1"/>
  <c r="P29" i="371" s="1"/>
  <c r="F42" i="365"/>
  <c r="D41" i="365"/>
  <c r="G41" i="365" s="1"/>
  <c r="V28" i="371" s="1"/>
  <c r="N40" i="365"/>
  <c r="D40" i="365"/>
  <c r="G40" i="365" s="1"/>
  <c r="V27" i="371" s="1"/>
  <c r="D39" i="365"/>
  <c r="G39" i="365" s="1"/>
  <c r="V26" i="371" s="1"/>
  <c r="D37" i="365"/>
  <c r="G37" i="365" s="1"/>
  <c r="V24" i="371" s="1"/>
  <c r="D36" i="365"/>
  <c r="G36" i="365" s="1"/>
  <c r="V23" i="371" s="1"/>
  <c r="F35" i="365"/>
  <c r="D30" i="365"/>
  <c r="G30" i="365" s="1"/>
  <c r="S51" i="371" s="1"/>
  <c r="D29" i="365"/>
  <c r="G29" i="365" s="1"/>
  <c r="S50" i="371" s="1"/>
  <c r="N28" i="365"/>
  <c r="F28" i="365"/>
  <c r="D27" i="365"/>
  <c r="G27" i="365" s="1"/>
  <c r="P52" i="371" s="1"/>
  <c r="D26" i="365"/>
  <c r="G26" i="365" s="1"/>
  <c r="P51" i="371" s="1"/>
  <c r="D24" i="365"/>
  <c r="G24" i="365" s="1"/>
  <c r="P49" i="371" s="1"/>
  <c r="D23" i="365"/>
  <c r="G23" i="365" s="1"/>
  <c r="P48" i="371" s="1"/>
  <c r="D22" i="365"/>
  <c r="G22" i="365" s="1"/>
  <c r="P47" i="371" s="1"/>
  <c r="D21" i="365"/>
  <c r="G21" i="365" s="1"/>
  <c r="P46" i="371" s="1"/>
  <c r="D20" i="365"/>
  <c r="G20" i="365" s="1"/>
  <c r="P45" i="371" s="1"/>
  <c r="D19" i="365"/>
  <c r="G19" i="365" s="1"/>
  <c r="P44" i="371" s="1"/>
  <c r="N18" i="365"/>
  <c r="D18" i="365"/>
  <c r="G18" i="365" s="1"/>
  <c r="P43" i="371" s="1"/>
  <c r="D17" i="365"/>
  <c r="G17" i="365" s="1"/>
  <c r="P42" i="371" s="1"/>
  <c r="D16" i="365"/>
  <c r="G16" i="365" s="1"/>
  <c r="P41" i="371" s="1"/>
  <c r="D15" i="365"/>
  <c r="G15" i="365" s="1"/>
  <c r="P40" i="371" s="1"/>
  <c r="F54" i="364"/>
  <c r="D53" i="364"/>
  <c r="G53" i="364" s="1"/>
  <c r="V53" i="371" s="1"/>
  <c r="D52" i="364"/>
  <c r="G52" i="364" s="1"/>
  <c r="V52" i="371" s="1"/>
  <c r="D51" i="364"/>
  <c r="G51" i="364" s="1"/>
  <c r="V51" i="371" s="1"/>
  <c r="D50" i="364"/>
  <c r="G50" i="364" s="1"/>
  <c r="V50" i="371" s="1"/>
  <c r="D49" i="364"/>
  <c r="G49" i="364" s="1"/>
  <c r="V49" i="371" s="1"/>
  <c r="F48" i="364"/>
  <c r="F43" i="364"/>
  <c r="N36" i="364"/>
  <c r="D32" i="364"/>
  <c r="G32" i="364" s="1"/>
  <c r="V6" i="371" s="1"/>
  <c r="G30" i="364"/>
  <c r="S25" i="371" s="1"/>
  <c r="G29" i="364"/>
  <c r="S24" i="371" s="1"/>
  <c r="G28" i="364"/>
  <c r="S23" i="371" s="1"/>
  <c r="N27" i="364"/>
  <c r="G27" i="364"/>
  <c r="S22" i="371" s="1"/>
  <c r="G26" i="364"/>
  <c r="S21" i="371" s="1"/>
  <c r="G25" i="364"/>
  <c r="S20" i="371" s="1"/>
  <c r="G24" i="364"/>
  <c r="S19" i="371" s="1"/>
  <c r="G23" i="364"/>
  <c r="S18" i="371" s="1"/>
  <c r="N22" i="364"/>
  <c r="G22" i="364"/>
  <c r="S17" i="371" s="1"/>
  <c r="C18" i="371" s="1"/>
  <c r="B18" i="371" s="1"/>
  <c r="G21" i="364"/>
  <c r="S16" i="371" s="1"/>
  <c r="G20" i="364"/>
  <c r="S15" i="371" s="1"/>
  <c r="G19" i="364"/>
  <c r="S14" i="371" s="1"/>
  <c r="G18" i="364"/>
  <c r="S13" i="371" s="1"/>
  <c r="G17" i="364"/>
  <c r="S12" i="371" s="1"/>
  <c r="G16" i="364"/>
  <c r="S11" i="371" s="1"/>
  <c r="G15" i="364"/>
  <c r="S10" i="371" s="1"/>
  <c r="D11" i="364"/>
  <c r="G11" i="364" s="1"/>
  <c r="C43" i="363"/>
  <c r="F43" i="363" s="1"/>
  <c r="C42" i="363"/>
  <c r="F42" i="363" s="1"/>
  <c r="M39" i="371" s="1"/>
  <c r="C41" i="363"/>
  <c r="F41" i="363" s="1"/>
  <c r="M38" i="371" s="1"/>
  <c r="C40" i="363"/>
  <c r="F40" i="363" s="1"/>
  <c r="M37" i="371" s="1"/>
  <c r="C10" i="371" s="1"/>
  <c r="B10" i="371" s="1"/>
  <c r="C39" i="363"/>
  <c r="F39" i="363" s="1"/>
  <c r="M36" i="371" s="1"/>
  <c r="C38" i="363"/>
  <c r="F38" i="363" s="1"/>
  <c r="M35" i="371" s="1"/>
  <c r="C37" i="363"/>
  <c r="F37" i="363" s="1"/>
  <c r="M34" i="371" s="1"/>
  <c r="C36" i="363"/>
  <c r="F36" i="363" s="1"/>
  <c r="M33" i="371" s="1"/>
  <c r="C35" i="363"/>
  <c r="F35" i="363" s="1"/>
  <c r="M32" i="371" s="1"/>
  <c r="C34" i="363"/>
  <c r="F34" i="363" s="1"/>
  <c r="M31" i="371" s="1"/>
  <c r="C33" i="363"/>
  <c r="F33" i="363" s="1"/>
  <c r="M30" i="371" s="1"/>
  <c r="C32" i="363"/>
  <c r="F32" i="363" s="1"/>
  <c r="M29" i="371" s="1"/>
  <c r="C31" i="363"/>
  <c r="F31" i="363" s="1"/>
  <c r="M28" i="371" s="1"/>
  <c r="C30" i="363"/>
  <c r="F30" i="363" s="1"/>
  <c r="M27" i="371" s="1"/>
  <c r="C29" i="363"/>
  <c r="F29" i="363" s="1"/>
  <c r="M26" i="371" s="1"/>
  <c r="C28" i="363"/>
  <c r="F28" i="363" s="1"/>
  <c r="M25" i="371" s="1"/>
  <c r="C9" i="371" s="1"/>
  <c r="B9" i="371" s="1"/>
  <c r="C27" i="363"/>
  <c r="F27" i="363" s="1"/>
  <c r="E26" i="363"/>
  <c r="C25" i="363"/>
  <c r="F25" i="363" s="1"/>
  <c r="M21" i="371" s="1"/>
  <c r="M22" i="363"/>
  <c r="C19" i="363"/>
  <c r="F19" i="363" s="1"/>
  <c r="M15" i="371" s="1"/>
  <c r="E18" i="363"/>
  <c r="C17" i="363"/>
  <c r="F17" i="363" s="1"/>
  <c r="M12" i="371" s="1"/>
  <c r="C16" i="363"/>
  <c r="F16" i="363" s="1"/>
  <c r="M11" i="371" s="1"/>
  <c r="F15" i="363"/>
  <c r="M10" i="371" s="1"/>
  <c r="S56" i="371" l="1"/>
  <c r="AB15" i="371"/>
  <c r="AE45" i="371"/>
  <c r="V48" i="371"/>
  <c r="V54" i="371"/>
  <c r="V29" i="371"/>
  <c r="Y22" i="371"/>
  <c r="V17" i="371"/>
  <c r="C24" i="371" s="1"/>
  <c r="B24" i="371" s="1"/>
  <c r="AB22" i="371"/>
  <c r="C33" i="371"/>
  <c r="B33" i="371" s="1"/>
  <c r="P53" i="371"/>
  <c r="C17" i="371" s="1"/>
  <c r="B17" i="371" s="1"/>
  <c r="P24" i="371"/>
  <c r="S6" i="371"/>
  <c r="S26" i="371" s="1"/>
  <c r="C19" i="371" s="1"/>
  <c r="B19" i="371" s="1"/>
  <c r="G31" i="364"/>
  <c r="E16" i="370" s="1"/>
  <c r="S49" i="371"/>
  <c r="M23" i="371"/>
  <c r="Y64" i="371"/>
  <c r="Y17" i="371"/>
  <c r="O25" i="368"/>
  <c r="L22" i="370" s="1"/>
  <c r="AE46" i="371"/>
  <c r="P35" i="371"/>
  <c r="AE39" i="371"/>
  <c r="AE55" i="371"/>
  <c r="C44" i="371" s="1"/>
  <c r="B44" i="371" s="1"/>
  <c r="S36" i="371"/>
  <c r="AB56" i="371"/>
  <c r="Y31" i="371"/>
  <c r="N27" i="369"/>
  <c r="AH16" i="371"/>
  <c r="AH32" i="371"/>
  <c r="AB61" i="371"/>
  <c r="AH43" i="371"/>
  <c r="AE17" i="371"/>
  <c r="C40" i="371" s="1"/>
  <c r="B40" i="371" s="1"/>
  <c r="F44" i="363"/>
  <c r="E11" i="370" s="1"/>
  <c r="M24" i="371"/>
  <c r="AB47" i="371"/>
  <c r="C35" i="371"/>
  <c r="B35" i="371" s="1"/>
  <c r="Y40" i="371"/>
  <c r="AE34" i="371"/>
  <c r="Y49" i="371"/>
  <c r="C30" i="371"/>
  <c r="B30" i="371" s="1"/>
  <c r="AH50" i="371"/>
  <c r="M63" i="371"/>
  <c r="M54" i="371"/>
  <c r="M14" i="371"/>
  <c r="N22" i="366"/>
  <c r="N27" i="367"/>
  <c r="N26" i="368"/>
  <c r="N37" i="364"/>
  <c r="N41" i="365"/>
  <c r="G33" i="368"/>
  <c r="L17" i="370" s="1"/>
  <c r="G24" i="368"/>
  <c r="L16" i="370" s="1"/>
  <c r="G27" i="367"/>
  <c r="L25" i="370" s="1"/>
  <c r="O26" i="367"/>
  <c r="L28" i="370" s="1"/>
  <c r="G30" i="366"/>
  <c r="E25" i="370" s="1"/>
  <c r="O21" i="366"/>
  <c r="E28" i="370" s="1"/>
  <c r="O28" i="365"/>
  <c r="L13" i="370" s="1"/>
  <c r="G42" i="365"/>
  <c r="L11" i="370" s="1"/>
  <c r="O27" i="364"/>
  <c r="E21" i="370" s="1"/>
  <c r="G18" i="369"/>
  <c r="E30" i="370" s="1"/>
  <c r="G43" i="369"/>
  <c r="E33" i="370" s="1"/>
  <c r="G31" i="369"/>
  <c r="E32" i="370" s="1"/>
  <c r="O26" i="369"/>
  <c r="E35" i="370" s="1"/>
  <c r="O19" i="369"/>
  <c r="E34" i="370" s="1"/>
  <c r="O15" i="366"/>
  <c r="E27" i="370" s="1"/>
  <c r="O23" i="368"/>
  <c r="L21" i="370" s="1"/>
  <c r="G20" i="366"/>
  <c r="N30" i="363"/>
  <c r="E13" i="370" s="1"/>
  <c r="N49" i="363"/>
  <c r="E14" i="370" s="1"/>
  <c r="G48" i="364"/>
  <c r="E18" i="370" s="1"/>
  <c r="N22" i="363"/>
  <c r="E12" i="370" s="1"/>
  <c r="O36" i="364"/>
  <c r="E22" i="370" s="1"/>
  <c r="O17" i="367"/>
  <c r="L27" i="370" s="1"/>
  <c r="O19" i="368"/>
  <c r="L20" i="370" s="1"/>
  <c r="O22" i="364"/>
  <c r="E20" i="370" s="1"/>
  <c r="O40" i="365"/>
  <c r="L14" i="370" s="1"/>
  <c r="O18" i="365"/>
  <c r="L12" i="370" s="1"/>
  <c r="G35" i="365"/>
  <c r="L10" i="370" s="1"/>
  <c r="M50" i="363"/>
  <c r="G39" i="368"/>
  <c r="L18" i="370" s="1"/>
  <c r="G52" i="368"/>
  <c r="L19" i="370" s="1"/>
  <c r="G38" i="367"/>
  <c r="L26" i="370" s="1"/>
  <c r="G18" i="367"/>
  <c r="L24" i="370" s="1"/>
  <c r="G43" i="366"/>
  <c r="E26" i="370" s="1"/>
  <c r="G28" i="365"/>
  <c r="L9" i="370" s="1"/>
  <c r="G43" i="364"/>
  <c r="E17" i="370" s="1"/>
  <c r="G54" i="364"/>
  <c r="E19" i="370" s="1"/>
  <c r="F26" i="363"/>
  <c r="E10" i="370" s="1"/>
  <c r="E36" i="370" l="1"/>
  <c r="L23" i="370"/>
  <c r="L29" i="370"/>
  <c r="E24" i="370"/>
  <c r="E29" i="370" s="1"/>
  <c r="L15" i="370"/>
  <c r="E23" i="370"/>
  <c r="N28" i="369"/>
  <c r="O27" i="369"/>
  <c r="K49" i="369" s="1"/>
  <c r="G21" i="369"/>
  <c r="M42" i="371"/>
  <c r="AH57" i="371" s="1"/>
  <c r="C7" i="371"/>
  <c r="O37" i="364"/>
  <c r="K57" i="364" s="1"/>
  <c r="F18" i="363"/>
  <c r="E9" i="370" s="1"/>
  <c r="E15" i="370" s="1"/>
  <c r="O26" i="368"/>
  <c r="K55" i="368" s="1"/>
  <c r="O27" i="367"/>
  <c r="K42" i="367" s="1"/>
  <c r="O22" i="366"/>
  <c r="K47" i="366" s="1"/>
  <c r="O41" i="365"/>
  <c r="M47" i="365" s="1"/>
  <c r="L30" i="370" l="1"/>
  <c r="C49" i="371"/>
  <c r="B7" i="371"/>
  <c r="B49" i="371" s="1"/>
  <c r="B5" i="371" s="1"/>
  <c r="N50" i="363"/>
  <c r="O28" i="369" l="1"/>
  <c r="M6" i="363" s="1"/>
  <c r="J53" i="363"/>
  <c r="C56" i="370" s="1"/>
  <c r="E56" i="370" s="1"/>
  <c r="H56" i="370" l="1"/>
  <c r="I56" i="370" s="1"/>
  <c r="E57" i="370"/>
  <c r="C57" i="370"/>
  <c r="N6" i="367"/>
  <c r="N6" i="366"/>
  <c r="N6" i="365"/>
  <c r="N6" i="368"/>
  <c r="N6" i="364"/>
  <c r="N6" i="369"/>
  <c r="I57" i="37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玉井優大</author>
  </authors>
  <commentList>
    <comment ref="L3" authorId="0" shapeId="0" xr:uid="{6E51C994-4DCD-42BB-B9C2-E72E0B1F75BE}">
      <text>
        <r>
          <rPr>
            <sz val="9"/>
            <color indexed="81"/>
            <rFont val="ＭＳ Ｐゴシック"/>
            <family val="3"/>
            <charset val="128"/>
          </rPr>
          <t>枠外、カレンダーから
掲載号を選択して下さい。</t>
        </r>
      </text>
    </comment>
    <comment ref="C6" authorId="0" shapeId="0" xr:uid="{BAE2426B-66BA-4B55-A37F-6C4002588714}">
      <text>
        <r>
          <rPr>
            <sz val="9"/>
            <color indexed="81"/>
            <rFont val="ＭＳ Ｐゴシック"/>
            <family val="3"/>
            <charset val="128"/>
          </rPr>
          <t>サイズはプルダウンで選択をしてください。
当てはまるものがなければ直接記載してください。
ｻｲｽﾞ入力=料金表示となるため必ず入力をして下さい。</t>
        </r>
        <r>
          <rPr>
            <sz val="9"/>
            <color indexed="81"/>
            <rFont val="MS P ゴシック"/>
            <family val="2"/>
          </rPr>
          <t xml:space="preserve">
</t>
        </r>
      </text>
    </comment>
    <comment ref="A43" authorId="0" shapeId="0" xr:uid="{E0D69C7F-6EA6-4BE1-B0D3-9411D2113D51}">
      <text>
        <r>
          <rPr>
            <b/>
            <sz val="9"/>
            <color indexed="81"/>
            <rFont val="ＭＳ Ｐゴシック"/>
            <family val="3"/>
            <charset val="128"/>
          </rPr>
          <t>広告会社経由の場合は
漏れなく記入をお願いします。</t>
        </r>
      </text>
    </comment>
    <comment ref="A44" authorId="0" shapeId="0" xr:uid="{4AAEC00B-09E6-456B-9CB3-C351BED09E05}">
      <text>
        <r>
          <rPr>
            <b/>
            <sz val="9"/>
            <color indexed="81"/>
            <rFont val="ＭＳ Ｐゴシック"/>
            <family val="3"/>
            <charset val="128"/>
          </rPr>
          <t>集荷　搬入について
どちらかの記入を
お願いします。</t>
        </r>
      </text>
    </comment>
  </commentList>
</comments>
</file>

<file path=xl/sharedStrings.xml><?xml version="1.0" encoding="utf-8"?>
<sst xmlns="http://schemas.openxmlformats.org/spreadsheetml/2006/main" count="1358" uniqueCount="1115">
  <si>
    <t>合計</t>
    <rPh sb="0" eb="2">
      <t>ゴウケイ</t>
    </rPh>
    <phoneticPr fontId="4"/>
  </si>
  <si>
    <t>和気</t>
    <rPh sb="0" eb="2">
      <t>ワケ</t>
    </rPh>
    <phoneticPr fontId="4"/>
  </si>
  <si>
    <t>堀江</t>
    <rPh sb="0" eb="2">
      <t>ホリエ</t>
    </rPh>
    <phoneticPr fontId="4"/>
  </si>
  <si>
    <t>潮見</t>
    <rPh sb="0" eb="2">
      <t>シオミ</t>
    </rPh>
    <phoneticPr fontId="4"/>
  </si>
  <si>
    <t>高浜</t>
    <rPh sb="0" eb="2">
      <t>タカハマ</t>
    </rPh>
    <phoneticPr fontId="4"/>
  </si>
  <si>
    <t>宮前</t>
    <rPh sb="0" eb="2">
      <t>ミヤマエ</t>
    </rPh>
    <phoneticPr fontId="4"/>
  </si>
  <si>
    <t>清水</t>
    <rPh sb="0" eb="2">
      <t>シミズ</t>
    </rPh>
    <phoneticPr fontId="4"/>
  </si>
  <si>
    <t>新玉</t>
    <rPh sb="0" eb="2">
      <t>アラタマ</t>
    </rPh>
    <phoneticPr fontId="4"/>
  </si>
  <si>
    <t>番町</t>
    <rPh sb="0" eb="2">
      <t>バンチョウ</t>
    </rPh>
    <phoneticPr fontId="4"/>
  </si>
  <si>
    <t>道後</t>
    <rPh sb="0" eb="2">
      <t>ドウゴ</t>
    </rPh>
    <phoneticPr fontId="4"/>
  </si>
  <si>
    <t>たちばな</t>
    <phoneticPr fontId="4"/>
  </si>
  <si>
    <t>垣生</t>
    <rPh sb="0" eb="2">
      <t>ハブ</t>
    </rPh>
    <phoneticPr fontId="4"/>
  </si>
  <si>
    <t>さくら</t>
    <phoneticPr fontId="4"/>
  </si>
  <si>
    <t>椿</t>
    <rPh sb="0" eb="1">
      <t>ツバキ</t>
    </rPh>
    <phoneticPr fontId="4"/>
  </si>
  <si>
    <t>石井北</t>
    <rPh sb="0" eb="2">
      <t>イシイ</t>
    </rPh>
    <rPh sb="2" eb="3">
      <t>キタ</t>
    </rPh>
    <phoneticPr fontId="4"/>
  </si>
  <si>
    <t>石井</t>
    <rPh sb="0" eb="2">
      <t>イシイ</t>
    </rPh>
    <phoneticPr fontId="4"/>
  </si>
  <si>
    <t>久米</t>
    <rPh sb="0" eb="2">
      <t>クメ</t>
    </rPh>
    <phoneticPr fontId="4"/>
  </si>
  <si>
    <t>小野</t>
    <rPh sb="0" eb="2">
      <t>オノ</t>
    </rPh>
    <phoneticPr fontId="4"/>
  </si>
  <si>
    <t>湯山</t>
    <rPh sb="0" eb="2">
      <t>ユヤマ</t>
    </rPh>
    <phoneticPr fontId="4"/>
  </si>
  <si>
    <t>荏原</t>
    <rPh sb="0" eb="2">
      <t>エバラ</t>
    </rPh>
    <phoneticPr fontId="4"/>
  </si>
  <si>
    <t>北条</t>
    <rPh sb="0" eb="2">
      <t>ホウジョウ</t>
    </rPh>
    <phoneticPr fontId="4"/>
  </si>
  <si>
    <t>号</t>
    <rPh sb="0" eb="1">
      <t>ゴウ</t>
    </rPh>
    <phoneticPr fontId="4"/>
  </si>
  <si>
    <t>配布部数</t>
    <rPh sb="0" eb="2">
      <t>ハイフ</t>
    </rPh>
    <rPh sb="2" eb="4">
      <t>ブスウ</t>
    </rPh>
    <phoneticPr fontId="4"/>
  </si>
  <si>
    <t>単価</t>
    <rPh sb="0" eb="2">
      <t>タンカ</t>
    </rPh>
    <phoneticPr fontId="4"/>
  </si>
  <si>
    <t>■ブロック単位申込部数</t>
    <rPh sb="5" eb="7">
      <t>タンイ</t>
    </rPh>
    <rPh sb="7" eb="9">
      <t>モウシコミ</t>
    </rPh>
    <rPh sb="9" eb="11">
      <t>ブスウ</t>
    </rPh>
    <phoneticPr fontId="4"/>
  </si>
  <si>
    <t>松山市中心部</t>
    <rPh sb="0" eb="2">
      <t>マツヤマ</t>
    </rPh>
    <rPh sb="2" eb="3">
      <t>シ</t>
    </rPh>
    <rPh sb="3" eb="6">
      <t>チュウシンブ</t>
    </rPh>
    <phoneticPr fontId="4"/>
  </si>
  <si>
    <t xml:space="preserve"> 松山市中心　計</t>
    <rPh sb="1" eb="4">
      <t>マツヤマシ</t>
    </rPh>
    <rPh sb="4" eb="6">
      <t>チュウシン</t>
    </rPh>
    <rPh sb="7" eb="8">
      <t>ケイ</t>
    </rPh>
    <phoneticPr fontId="4"/>
  </si>
  <si>
    <t>６　計</t>
    <phoneticPr fontId="4"/>
  </si>
  <si>
    <t>6-18</t>
  </si>
  <si>
    <t>6-17</t>
  </si>
  <si>
    <t>6-16</t>
  </si>
  <si>
    <t>6-15</t>
  </si>
  <si>
    <t>6-14</t>
  </si>
  <si>
    <t>３　計</t>
    <phoneticPr fontId="4"/>
  </si>
  <si>
    <t>6-13</t>
  </si>
  <si>
    <t>3-17</t>
  </si>
  <si>
    <t>6-12</t>
    <phoneticPr fontId="4"/>
  </si>
  <si>
    <t>3-16</t>
  </si>
  <si>
    <t>6-11</t>
    <phoneticPr fontId="4"/>
  </si>
  <si>
    <t>3-15</t>
  </si>
  <si>
    <t>6-10</t>
    <phoneticPr fontId="4"/>
  </si>
  <si>
    <t>3-14</t>
  </si>
  <si>
    <t>6-9</t>
    <phoneticPr fontId="4"/>
  </si>
  <si>
    <t>■</t>
    <phoneticPr fontId="4"/>
  </si>
  <si>
    <t>3-13</t>
  </si>
  <si>
    <t>6-8</t>
    <phoneticPr fontId="4"/>
  </si>
  <si>
    <t>3-12</t>
  </si>
  <si>
    <t>6ｰ7</t>
    <phoneticPr fontId="4"/>
  </si>
  <si>
    <t>3-11</t>
  </si>
  <si>
    <t>6-6</t>
    <phoneticPr fontId="4"/>
  </si>
  <si>
    <t>3-10</t>
  </si>
  <si>
    <t>6-5</t>
    <phoneticPr fontId="4"/>
  </si>
  <si>
    <t>3-9</t>
  </si>
  <si>
    <t>6-4</t>
    <phoneticPr fontId="4"/>
  </si>
  <si>
    <t>3-8</t>
  </si>
  <si>
    <t>6-3</t>
    <phoneticPr fontId="4"/>
  </si>
  <si>
    <t>3-7</t>
    <phoneticPr fontId="4"/>
  </si>
  <si>
    <t>6-2</t>
    <phoneticPr fontId="4"/>
  </si>
  <si>
    <t>3-6</t>
    <phoneticPr fontId="4"/>
  </si>
  <si>
    <t>6-1</t>
    <phoneticPr fontId="4"/>
  </si>
  <si>
    <t>素鵞</t>
    <rPh sb="0" eb="2">
      <t>ソガ</t>
    </rPh>
    <phoneticPr fontId="4"/>
  </si>
  <si>
    <t>3-5</t>
    <phoneticPr fontId="4"/>
  </si>
  <si>
    <t>５　計</t>
    <phoneticPr fontId="4"/>
  </si>
  <si>
    <t>3-4</t>
    <phoneticPr fontId="4"/>
  </si>
  <si>
    <t>5-7</t>
    <phoneticPr fontId="4"/>
  </si>
  <si>
    <t>3-3</t>
    <phoneticPr fontId="4"/>
  </si>
  <si>
    <t>5-6</t>
    <phoneticPr fontId="4"/>
  </si>
  <si>
    <t>●</t>
    <phoneticPr fontId="4"/>
  </si>
  <si>
    <t>3-2</t>
    <phoneticPr fontId="4"/>
  </si>
  <si>
    <t>5-5</t>
    <phoneticPr fontId="4"/>
  </si>
  <si>
    <t>3-1</t>
    <phoneticPr fontId="4"/>
  </si>
  <si>
    <t>雄郡</t>
    <rPh sb="0" eb="2">
      <t>ユウグン</t>
    </rPh>
    <phoneticPr fontId="4"/>
  </si>
  <si>
    <t>5-4</t>
    <phoneticPr fontId="4"/>
  </si>
  <si>
    <t>２　計</t>
    <phoneticPr fontId="4"/>
  </si>
  <si>
    <t>5-3</t>
    <phoneticPr fontId="4"/>
  </si>
  <si>
    <t>2-7</t>
    <phoneticPr fontId="4"/>
  </si>
  <si>
    <t>5-2</t>
    <phoneticPr fontId="4"/>
  </si>
  <si>
    <t>2-6</t>
    <phoneticPr fontId="4"/>
  </si>
  <si>
    <t>5-1</t>
    <phoneticPr fontId="4"/>
  </si>
  <si>
    <t>東雲</t>
    <rPh sb="0" eb="2">
      <t>シノノメ</t>
    </rPh>
    <phoneticPr fontId="4"/>
  </si>
  <si>
    <t>2-5</t>
    <phoneticPr fontId="4"/>
  </si>
  <si>
    <t>４　計</t>
    <phoneticPr fontId="4"/>
  </si>
  <si>
    <t>2-4</t>
    <phoneticPr fontId="4"/>
  </si>
  <si>
    <t>4-11</t>
  </si>
  <si>
    <t>2-3</t>
    <phoneticPr fontId="4"/>
  </si>
  <si>
    <t>4-10</t>
    <phoneticPr fontId="4"/>
  </si>
  <si>
    <t>2-2</t>
    <phoneticPr fontId="4"/>
  </si>
  <si>
    <t>4-9</t>
    <phoneticPr fontId="4"/>
  </si>
  <si>
    <t>2-1</t>
    <phoneticPr fontId="4"/>
  </si>
  <si>
    <t>八坂</t>
    <rPh sb="0" eb="2">
      <t>ヤサカ</t>
    </rPh>
    <phoneticPr fontId="4"/>
  </si>
  <si>
    <t>4-8</t>
    <phoneticPr fontId="4"/>
  </si>
  <si>
    <t>１　計</t>
    <rPh sb="2" eb="3">
      <t>ケイ</t>
    </rPh>
    <phoneticPr fontId="4"/>
  </si>
  <si>
    <t>4-7</t>
    <phoneticPr fontId="4"/>
  </si>
  <si>
    <t>1-7</t>
  </si>
  <si>
    <t>4-6</t>
    <phoneticPr fontId="4"/>
  </si>
  <si>
    <t>1-6</t>
  </si>
  <si>
    <t>4-5</t>
    <phoneticPr fontId="4"/>
  </si>
  <si>
    <t>1-5</t>
    <phoneticPr fontId="4"/>
  </si>
  <si>
    <t>4-4</t>
    <phoneticPr fontId="4"/>
  </si>
  <si>
    <t>1-4</t>
    <phoneticPr fontId="4"/>
  </si>
  <si>
    <t>4-3</t>
    <phoneticPr fontId="4"/>
  </si>
  <si>
    <t>1-3</t>
    <phoneticPr fontId="4"/>
  </si>
  <si>
    <t>4-2</t>
    <phoneticPr fontId="4"/>
  </si>
  <si>
    <t>1-2</t>
    <phoneticPr fontId="4"/>
  </si>
  <si>
    <t>4-1</t>
    <phoneticPr fontId="4"/>
  </si>
  <si>
    <t>1-1</t>
    <phoneticPr fontId="4"/>
  </si>
  <si>
    <t>折込部数</t>
    <rPh sb="0" eb="2">
      <t>オリコミ</t>
    </rPh>
    <rPh sb="2" eb="4">
      <t>ブスウ</t>
    </rPh>
    <phoneticPr fontId="4"/>
  </si>
  <si>
    <t>エリア部数</t>
    <rPh sb="3" eb="5">
      <t>ブスウ</t>
    </rPh>
    <phoneticPr fontId="4"/>
  </si>
  <si>
    <t>エリアNo</t>
    <phoneticPr fontId="4"/>
  </si>
  <si>
    <t>ブロック名</t>
    <rPh sb="4" eb="5">
      <t>メイ</t>
    </rPh>
    <phoneticPr fontId="4"/>
  </si>
  <si>
    <r>
      <t>＜　松山市　中心部</t>
    </r>
    <r>
      <rPr>
        <b/>
        <sz val="12"/>
        <rFont val="ＭＳ Ｐゴシック"/>
        <family val="3"/>
        <charset val="128"/>
      </rPr>
      <t>(番町・八坂・雄郡・新玉・東雲・素鵞)</t>
    </r>
    <r>
      <rPr>
        <b/>
        <sz val="20"/>
        <rFont val="ＭＳ Ｐゴシック"/>
        <family val="3"/>
        <charset val="128"/>
      </rPr>
      <t>　＞</t>
    </r>
    <rPh sb="2" eb="5">
      <t>マツヤマシ</t>
    </rPh>
    <rPh sb="6" eb="9">
      <t>チュウシンブ</t>
    </rPh>
    <rPh sb="10" eb="12">
      <t>バンチョウ</t>
    </rPh>
    <rPh sb="13" eb="15">
      <t>ヤサカ</t>
    </rPh>
    <rPh sb="16" eb="18">
      <t>ユウグン</t>
    </rPh>
    <rPh sb="19" eb="21">
      <t>アラタマ</t>
    </rPh>
    <rPh sb="22" eb="24">
      <t>シノノメ</t>
    </rPh>
    <rPh sb="25" eb="27">
      <t>ソガ</t>
    </rPh>
    <phoneticPr fontId="4"/>
  </si>
  <si>
    <t>総配布部数</t>
    <rPh sb="0" eb="1">
      <t>ソウ</t>
    </rPh>
    <rPh sb="1" eb="3">
      <t>ハイフ</t>
    </rPh>
    <rPh sb="3" eb="5">
      <t>ブスウ</t>
    </rPh>
    <phoneticPr fontId="4"/>
  </si>
  <si>
    <t>ブロック単位での申込はブロック名の左側に■をコピー&amp;ペーストして下さい。</t>
    <rPh sb="4" eb="6">
      <t>タンイ</t>
    </rPh>
    <rPh sb="8" eb="10">
      <t>モウシコミ</t>
    </rPh>
    <rPh sb="15" eb="16">
      <t>メイ</t>
    </rPh>
    <rPh sb="17" eb="19">
      <t>ヒダリガワ</t>
    </rPh>
    <rPh sb="32" eb="33">
      <t>クダ</t>
    </rPh>
    <phoneticPr fontId="4"/>
  </si>
  <si>
    <t>↑</t>
    <phoneticPr fontId="4"/>
  </si>
  <si>
    <t>サイズ</t>
    <phoneticPr fontId="4"/>
  </si>
  <si>
    <t>広告主名</t>
    <rPh sb="0" eb="2">
      <t>コウコク</t>
    </rPh>
    <rPh sb="2" eb="3">
      <t>ヌシ</t>
    </rPh>
    <rPh sb="3" eb="4">
      <t>メイ</t>
    </rPh>
    <phoneticPr fontId="4"/>
  </si>
  <si>
    <t>9-1</t>
    <phoneticPr fontId="4"/>
  </si>
  <si>
    <t>久枝</t>
    <rPh sb="0" eb="2">
      <t>ヒサエダ</t>
    </rPh>
    <phoneticPr fontId="4"/>
  </si>
  <si>
    <t>19-1</t>
    <phoneticPr fontId="4"/>
  </si>
  <si>
    <t>9-2</t>
    <phoneticPr fontId="4"/>
  </si>
  <si>
    <t>19-2</t>
  </si>
  <si>
    <t>9-3</t>
  </si>
  <si>
    <t>19-3</t>
  </si>
  <si>
    <t>9-4</t>
  </si>
  <si>
    <t>19-4</t>
  </si>
  <si>
    <t>9-5</t>
  </si>
  <si>
    <t>19-5</t>
  </si>
  <si>
    <t>9-6</t>
  </si>
  <si>
    <t>19-6</t>
  </si>
  <si>
    <t>9-7</t>
  </si>
  <si>
    <t>19-7</t>
  </si>
  <si>
    <t>9-8</t>
  </si>
  <si>
    <t>19-8</t>
  </si>
  <si>
    <t>9-9</t>
  </si>
  <si>
    <t>19-9</t>
  </si>
  <si>
    <t>9-10</t>
  </si>
  <si>
    <t>19-10</t>
  </si>
  <si>
    <t>9-11</t>
  </si>
  <si>
    <t>19-11</t>
  </si>
  <si>
    <t>9-12</t>
  </si>
  <si>
    <t>9-13</t>
  </si>
  <si>
    <t>20-1</t>
    <phoneticPr fontId="4"/>
  </si>
  <si>
    <t>9-14</t>
  </si>
  <si>
    <t>20-2</t>
  </si>
  <si>
    <t>9-15</t>
  </si>
  <si>
    <t>20-3</t>
    <phoneticPr fontId="4"/>
  </si>
  <si>
    <t>9-16</t>
  </si>
  <si>
    <t>20-4</t>
  </si>
  <si>
    <t>9-17</t>
  </si>
  <si>
    <t>20　計</t>
    <phoneticPr fontId="4"/>
  </si>
  <si>
    <t>9-18</t>
  </si>
  <si>
    <t>21-1</t>
    <phoneticPr fontId="4"/>
  </si>
  <si>
    <t>9-19</t>
  </si>
  <si>
    <t>21-2</t>
  </si>
  <si>
    <t>9-20</t>
  </si>
  <si>
    <t>21-3</t>
    <phoneticPr fontId="4"/>
  </si>
  <si>
    <t>9　計</t>
    <rPh sb="2" eb="3">
      <t>ケイ</t>
    </rPh>
    <phoneticPr fontId="4"/>
  </si>
  <si>
    <t>21-4</t>
  </si>
  <si>
    <t>13-1</t>
    <phoneticPr fontId="4"/>
  </si>
  <si>
    <t>21-5</t>
  </si>
  <si>
    <t>13-2</t>
  </si>
  <si>
    <t>21-6</t>
  </si>
  <si>
    <t>13-3</t>
  </si>
  <si>
    <t>21-7</t>
  </si>
  <si>
    <t>13-4</t>
  </si>
  <si>
    <t>21-8</t>
  </si>
  <si>
    <t>13-5</t>
  </si>
  <si>
    <t>21　計</t>
    <phoneticPr fontId="4"/>
  </si>
  <si>
    <t>13-6</t>
  </si>
  <si>
    <t>13-7</t>
  </si>
  <si>
    <t>13-8</t>
  </si>
  <si>
    <t>13-9</t>
  </si>
  <si>
    <t>13-10</t>
  </si>
  <si>
    <t>13-11</t>
  </si>
  <si>
    <t>13　計</t>
    <phoneticPr fontId="4"/>
  </si>
  <si>
    <t>14-1</t>
    <phoneticPr fontId="4"/>
  </si>
  <si>
    <t>14-2</t>
  </si>
  <si>
    <t>14-3</t>
  </si>
  <si>
    <t>14-4</t>
  </si>
  <si>
    <t>14　計</t>
    <phoneticPr fontId="4"/>
  </si>
  <si>
    <t>18-1</t>
    <phoneticPr fontId="4"/>
  </si>
  <si>
    <t>18-2</t>
  </si>
  <si>
    <t>18-3</t>
  </si>
  <si>
    <t>18-4</t>
  </si>
  <si>
    <t>18-5</t>
  </si>
  <si>
    <t>18　計</t>
    <phoneticPr fontId="4"/>
  </si>
  <si>
    <t>松山市城北部</t>
    <rPh sb="0" eb="2">
      <t>マツヤマ</t>
    </rPh>
    <rPh sb="2" eb="3">
      <t>シ</t>
    </rPh>
    <rPh sb="3" eb="4">
      <t>ジョウ</t>
    </rPh>
    <rPh sb="4" eb="6">
      <t>ホクブ</t>
    </rPh>
    <phoneticPr fontId="4"/>
  </si>
  <si>
    <r>
      <t>＜ 松山市　城西部</t>
    </r>
    <r>
      <rPr>
        <b/>
        <sz val="12"/>
        <rFont val="ＭＳ Ｐゴシック"/>
        <family val="3"/>
        <charset val="128"/>
      </rPr>
      <t xml:space="preserve">(味酒・三津浜・味生・味生第二・生石・たちばな)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ジョウセイ</t>
    </rPh>
    <rPh sb="8" eb="9">
      <t>ブ</t>
    </rPh>
    <rPh sb="10" eb="12">
      <t>ミサケ</t>
    </rPh>
    <rPh sb="13" eb="16">
      <t>ミツハマ</t>
    </rPh>
    <rPh sb="17" eb="19">
      <t>ミブ</t>
    </rPh>
    <rPh sb="20" eb="24">
      <t>ミブダイニ</t>
    </rPh>
    <rPh sb="25" eb="27">
      <t>イクシ</t>
    </rPh>
    <phoneticPr fontId="4"/>
  </si>
  <si>
    <t>味酒</t>
    <rPh sb="0" eb="2">
      <t>ミサケ</t>
    </rPh>
    <phoneticPr fontId="4"/>
  </si>
  <si>
    <t>8-1</t>
    <phoneticPr fontId="4"/>
  </si>
  <si>
    <t>味生第二</t>
    <rPh sb="0" eb="4">
      <t>ミブダイニ</t>
    </rPh>
    <phoneticPr fontId="4"/>
  </si>
  <si>
    <t>16-1</t>
    <phoneticPr fontId="4"/>
  </si>
  <si>
    <t>8-2</t>
  </si>
  <si>
    <t>16-2</t>
  </si>
  <si>
    <t>8-3</t>
  </si>
  <si>
    <t>16-3</t>
  </si>
  <si>
    <t>8-4</t>
  </si>
  <si>
    <t>16-4</t>
  </si>
  <si>
    <t>8-5</t>
  </si>
  <si>
    <t>16-5</t>
  </si>
  <si>
    <t>8-6</t>
  </si>
  <si>
    <t>16-6</t>
  </si>
  <si>
    <t>8-7</t>
  </si>
  <si>
    <t>16-7</t>
  </si>
  <si>
    <t>8-8</t>
  </si>
  <si>
    <t>16　計</t>
    <phoneticPr fontId="4"/>
  </si>
  <si>
    <t>8-9</t>
  </si>
  <si>
    <t>生石</t>
    <rPh sb="0" eb="2">
      <t>イクシ</t>
    </rPh>
    <phoneticPr fontId="4"/>
  </si>
  <si>
    <t>17-1</t>
    <phoneticPr fontId="4"/>
  </si>
  <si>
    <t>8-10</t>
  </si>
  <si>
    <t>17-2</t>
  </si>
  <si>
    <t>8-11</t>
  </si>
  <si>
    <t>17-3</t>
  </si>
  <si>
    <t>8-12</t>
  </si>
  <si>
    <t>17-4</t>
  </si>
  <si>
    <t>8-13</t>
  </si>
  <si>
    <t>17-5</t>
  </si>
  <si>
    <t>8-14</t>
  </si>
  <si>
    <t>17-6</t>
  </si>
  <si>
    <t>8-15</t>
  </si>
  <si>
    <t>17-7</t>
  </si>
  <si>
    <t>8-16</t>
  </si>
  <si>
    <t>17-8</t>
  </si>
  <si>
    <t>8-17</t>
  </si>
  <si>
    <t>17-9</t>
  </si>
  <si>
    <t>17　計</t>
    <phoneticPr fontId="4"/>
  </si>
  <si>
    <t>三津浜</t>
    <rPh sb="0" eb="3">
      <t>ミツハマ</t>
    </rPh>
    <phoneticPr fontId="4"/>
  </si>
  <si>
    <t>12-1</t>
    <phoneticPr fontId="4"/>
  </si>
  <si>
    <t>31-1</t>
    <phoneticPr fontId="4"/>
  </si>
  <si>
    <t>12-2</t>
  </si>
  <si>
    <t>31-2</t>
  </si>
  <si>
    <t>12-3</t>
  </si>
  <si>
    <t>31-3</t>
  </si>
  <si>
    <t>12-4</t>
  </si>
  <si>
    <t>31-4</t>
  </si>
  <si>
    <t>12-5</t>
  </si>
  <si>
    <t>31-5</t>
  </si>
  <si>
    <t>12-6</t>
  </si>
  <si>
    <t>31-6</t>
  </si>
  <si>
    <t>12　計</t>
    <phoneticPr fontId="4"/>
  </si>
  <si>
    <t>31-7</t>
  </si>
  <si>
    <t>味生</t>
    <rPh sb="0" eb="2">
      <t>ミブ</t>
    </rPh>
    <phoneticPr fontId="4"/>
  </si>
  <si>
    <t>15-1</t>
    <phoneticPr fontId="4"/>
  </si>
  <si>
    <t>31-8</t>
  </si>
  <si>
    <t>15-2</t>
  </si>
  <si>
    <t>31-9</t>
  </si>
  <si>
    <t>15-3</t>
  </si>
  <si>
    <t>31-10</t>
  </si>
  <si>
    <t>15-4</t>
  </si>
  <si>
    <t>31-11</t>
  </si>
  <si>
    <t>15-5</t>
  </si>
  <si>
    <t>31　計</t>
    <phoneticPr fontId="4"/>
  </si>
  <si>
    <t>15-6</t>
  </si>
  <si>
    <t>15　計</t>
    <phoneticPr fontId="4"/>
  </si>
  <si>
    <t>松山市城西部</t>
    <rPh sb="0" eb="2">
      <t>マツヤマ</t>
    </rPh>
    <rPh sb="2" eb="3">
      <t>シ</t>
    </rPh>
    <rPh sb="3" eb="5">
      <t>ジョウセイ</t>
    </rPh>
    <rPh sb="5" eb="6">
      <t>ブ</t>
    </rPh>
    <phoneticPr fontId="4"/>
  </si>
  <si>
    <r>
      <t>＜ 松山市　城東部</t>
    </r>
    <r>
      <rPr>
        <b/>
        <sz val="12"/>
        <rFont val="ＭＳ Ｐゴシック"/>
        <family val="3"/>
        <charset val="128"/>
      </rPr>
      <t xml:space="preserve">(桑原・道後・湯築・伊台・湯山)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ジョウトウ</t>
    </rPh>
    <rPh sb="8" eb="9">
      <t>ブ</t>
    </rPh>
    <rPh sb="10" eb="12">
      <t>クワバラ</t>
    </rPh>
    <rPh sb="13" eb="15">
      <t>ドウゴ</t>
    </rPh>
    <rPh sb="16" eb="18">
      <t>ユヅキ</t>
    </rPh>
    <rPh sb="19" eb="21">
      <t>イダイ</t>
    </rPh>
    <rPh sb="22" eb="24">
      <t>ユヤマ</t>
    </rPh>
    <phoneticPr fontId="4"/>
  </si>
  <si>
    <t>桑原</t>
    <rPh sb="0" eb="2">
      <t>クワバラ</t>
    </rPh>
    <phoneticPr fontId="4"/>
  </si>
  <si>
    <t>7-1</t>
    <phoneticPr fontId="4"/>
  </si>
  <si>
    <t>伊台</t>
    <rPh sb="0" eb="2">
      <t>イダイ</t>
    </rPh>
    <phoneticPr fontId="4"/>
  </si>
  <si>
    <t>34-1</t>
    <phoneticPr fontId="4"/>
  </si>
  <si>
    <t>7-2</t>
  </si>
  <si>
    <t>34-2</t>
  </si>
  <si>
    <t>7-3</t>
  </si>
  <si>
    <t>34-3</t>
  </si>
  <si>
    <t>7-4</t>
  </si>
  <si>
    <t>34-4</t>
  </si>
  <si>
    <t>7-5</t>
  </si>
  <si>
    <t>34　計</t>
    <phoneticPr fontId="4"/>
  </si>
  <si>
    <t>7-6</t>
  </si>
  <si>
    <t>35-1</t>
    <phoneticPr fontId="4"/>
  </si>
  <si>
    <t>7-7</t>
  </si>
  <si>
    <t>35-2</t>
  </si>
  <si>
    <t>7-8</t>
  </si>
  <si>
    <t>35-3</t>
  </si>
  <si>
    <t>7-9</t>
  </si>
  <si>
    <t>35-4</t>
  </si>
  <si>
    <t>35-5</t>
  </si>
  <si>
    <t>10-1</t>
    <phoneticPr fontId="4"/>
  </si>
  <si>
    <t>35　計</t>
    <phoneticPr fontId="4"/>
  </si>
  <si>
    <t>10-2</t>
  </si>
  <si>
    <t>10-3</t>
  </si>
  <si>
    <t>10-4</t>
  </si>
  <si>
    <t>10-5</t>
  </si>
  <si>
    <t>10-6</t>
  </si>
  <si>
    <t>10-7</t>
  </si>
  <si>
    <t>10-8</t>
  </si>
  <si>
    <t>10-9</t>
  </si>
  <si>
    <t>10　計</t>
    <phoneticPr fontId="4"/>
  </si>
  <si>
    <t>湯築</t>
    <rPh sb="0" eb="2">
      <t>ユヅキ</t>
    </rPh>
    <phoneticPr fontId="4"/>
  </si>
  <si>
    <t>11-1</t>
    <phoneticPr fontId="4"/>
  </si>
  <si>
    <t>11-2,3</t>
    <phoneticPr fontId="4"/>
  </si>
  <si>
    <t>11-4</t>
  </si>
  <si>
    <t>11-5</t>
  </si>
  <si>
    <t>11-6</t>
  </si>
  <si>
    <t>11-7</t>
  </si>
  <si>
    <t>11-8</t>
  </si>
  <si>
    <t>11-9</t>
  </si>
  <si>
    <t>11-10</t>
  </si>
  <si>
    <t>11-11</t>
  </si>
  <si>
    <t>11-12</t>
  </si>
  <si>
    <t>11-13</t>
  </si>
  <si>
    <t>11　計</t>
    <phoneticPr fontId="4"/>
  </si>
  <si>
    <t>松山市城東部</t>
    <rPh sb="0" eb="2">
      <t>マツヤマ</t>
    </rPh>
    <rPh sb="2" eb="3">
      <t>シ</t>
    </rPh>
    <rPh sb="3" eb="4">
      <t>ジョウ</t>
    </rPh>
    <rPh sb="4" eb="6">
      <t>トウブ</t>
    </rPh>
    <phoneticPr fontId="4"/>
  </si>
  <si>
    <r>
      <t>＜ 松山市　南西部</t>
    </r>
    <r>
      <rPr>
        <b/>
        <sz val="12"/>
        <rFont val="ＭＳ Ｐゴシック"/>
        <family val="3"/>
        <charset val="128"/>
      </rPr>
      <t xml:space="preserve">(垣生・余土・石井北・さくら・椿)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ナンセイ</t>
    </rPh>
    <rPh sb="8" eb="9">
      <t>ブ</t>
    </rPh>
    <rPh sb="10" eb="12">
      <t>ハブ</t>
    </rPh>
    <rPh sb="13" eb="15">
      <t>ヨド</t>
    </rPh>
    <rPh sb="16" eb="18">
      <t>イシイ</t>
    </rPh>
    <rPh sb="18" eb="19">
      <t>キタ</t>
    </rPh>
    <rPh sb="24" eb="25">
      <t>ツバキ</t>
    </rPh>
    <phoneticPr fontId="4"/>
  </si>
  <si>
    <t>22-1</t>
    <phoneticPr fontId="4"/>
  </si>
  <si>
    <t>32-1</t>
    <phoneticPr fontId="4"/>
  </si>
  <si>
    <t>22-2</t>
  </si>
  <si>
    <t>32-2</t>
  </si>
  <si>
    <t>22-3</t>
  </si>
  <si>
    <t>32-3</t>
  </si>
  <si>
    <t>22-4</t>
  </si>
  <si>
    <t>32-4</t>
  </si>
  <si>
    <t>22-5</t>
  </si>
  <si>
    <t>32-5</t>
  </si>
  <si>
    <t>22-6</t>
  </si>
  <si>
    <t>32-6</t>
  </si>
  <si>
    <t>22-7</t>
  </si>
  <si>
    <t>22　計</t>
    <rPh sb="3" eb="4">
      <t>ケイ</t>
    </rPh>
    <phoneticPr fontId="4"/>
  </si>
  <si>
    <t>33-1</t>
    <phoneticPr fontId="4"/>
  </si>
  <si>
    <t>余土</t>
    <rPh sb="0" eb="2">
      <t>ヨド</t>
    </rPh>
    <phoneticPr fontId="4"/>
  </si>
  <si>
    <t>23-1</t>
    <phoneticPr fontId="4"/>
  </si>
  <si>
    <t>33-2</t>
  </si>
  <si>
    <t>23-2</t>
  </si>
  <si>
    <t>33-3</t>
  </si>
  <si>
    <t>23-3</t>
  </si>
  <si>
    <t>33-4</t>
  </si>
  <si>
    <t>23-4</t>
  </si>
  <si>
    <t>33-5</t>
  </si>
  <si>
    <t>23-5</t>
  </si>
  <si>
    <t>33-6</t>
  </si>
  <si>
    <t>23-6</t>
  </si>
  <si>
    <t>33-7</t>
  </si>
  <si>
    <t>23-7</t>
  </si>
  <si>
    <t>33-8</t>
  </si>
  <si>
    <t>23-8</t>
  </si>
  <si>
    <t>33　計</t>
    <phoneticPr fontId="4"/>
  </si>
  <si>
    <t>23　計</t>
    <phoneticPr fontId="4"/>
  </si>
  <si>
    <t>28-1</t>
    <phoneticPr fontId="4"/>
  </si>
  <si>
    <t>28-2</t>
  </si>
  <si>
    <t>28-3</t>
  </si>
  <si>
    <t>28-4</t>
  </si>
  <si>
    <t>28-5</t>
  </si>
  <si>
    <t>28-6</t>
  </si>
  <si>
    <t>28-7</t>
  </si>
  <si>
    <t>28-8</t>
  </si>
  <si>
    <t>28-9</t>
  </si>
  <si>
    <t>28-10</t>
  </si>
  <si>
    <t>28　計</t>
    <phoneticPr fontId="4"/>
  </si>
  <si>
    <t>松山市南西部</t>
    <rPh sb="0" eb="2">
      <t>マツヤマ</t>
    </rPh>
    <rPh sb="2" eb="3">
      <t>シ</t>
    </rPh>
    <rPh sb="3" eb="5">
      <t>ナンセイ</t>
    </rPh>
    <rPh sb="5" eb="6">
      <t>ブ</t>
    </rPh>
    <phoneticPr fontId="4"/>
  </si>
  <si>
    <r>
      <t>＜ 松山市　南東部</t>
    </r>
    <r>
      <rPr>
        <b/>
        <sz val="12"/>
        <rFont val="ＭＳ Ｐゴシック"/>
        <family val="3"/>
        <charset val="128"/>
      </rPr>
      <t xml:space="preserve">(久米・北久米・石井・石井東・小野・浮穴・荏原)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9">
      <t>ナントウブ</t>
    </rPh>
    <rPh sb="8" eb="9">
      <t>ブ</t>
    </rPh>
    <rPh sb="10" eb="12">
      <t>クメ</t>
    </rPh>
    <rPh sb="13" eb="14">
      <t>キタ</t>
    </rPh>
    <rPh sb="14" eb="16">
      <t>クメ</t>
    </rPh>
    <rPh sb="17" eb="19">
      <t>イシイ</t>
    </rPh>
    <rPh sb="20" eb="22">
      <t>イシイ</t>
    </rPh>
    <rPh sb="22" eb="23">
      <t>ヒガシ</t>
    </rPh>
    <rPh sb="24" eb="26">
      <t>オノ</t>
    </rPh>
    <rPh sb="27" eb="29">
      <t>ウケナ</t>
    </rPh>
    <rPh sb="30" eb="32">
      <t>エバラ</t>
    </rPh>
    <phoneticPr fontId="4"/>
  </si>
  <si>
    <t>24-1</t>
    <phoneticPr fontId="4"/>
  </si>
  <si>
    <t>29-1</t>
    <phoneticPr fontId="4"/>
  </si>
  <si>
    <t>24-2</t>
  </si>
  <si>
    <t>29-2</t>
  </si>
  <si>
    <t>24-3</t>
  </si>
  <si>
    <t>29-3</t>
  </si>
  <si>
    <t>24-4</t>
  </si>
  <si>
    <t>29-4</t>
  </si>
  <si>
    <t>24-5</t>
  </si>
  <si>
    <t>29-5</t>
  </si>
  <si>
    <t>24-6</t>
  </si>
  <si>
    <t>29-6</t>
  </si>
  <si>
    <t>24-7</t>
  </si>
  <si>
    <t>29-7</t>
  </si>
  <si>
    <t>24-8</t>
  </si>
  <si>
    <t>29-8</t>
  </si>
  <si>
    <t>24-9</t>
  </si>
  <si>
    <t>24-10</t>
  </si>
  <si>
    <t>浮穴</t>
    <rPh sb="0" eb="2">
      <t>ウケナ</t>
    </rPh>
    <phoneticPr fontId="4"/>
  </si>
  <si>
    <t>24-11</t>
  </si>
  <si>
    <t>24-12</t>
  </si>
  <si>
    <t>24-13</t>
  </si>
  <si>
    <t>36-1</t>
    <phoneticPr fontId="4"/>
  </si>
  <si>
    <t>北久米</t>
    <rPh sb="0" eb="1">
      <t>キタ</t>
    </rPh>
    <rPh sb="1" eb="3">
      <t>クメ</t>
    </rPh>
    <phoneticPr fontId="4"/>
  </si>
  <si>
    <t>25-1</t>
    <phoneticPr fontId="4"/>
  </si>
  <si>
    <t>36　計</t>
    <phoneticPr fontId="4"/>
  </si>
  <si>
    <t>25-2</t>
  </si>
  <si>
    <t>25-3</t>
  </si>
  <si>
    <t>25-4</t>
  </si>
  <si>
    <t>25-5</t>
  </si>
  <si>
    <t>25-6</t>
  </si>
  <si>
    <t>25-7</t>
  </si>
  <si>
    <t>25-8</t>
  </si>
  <si>
    <t>26-1</t>
    <phoneticPr fontId="4"/>
  </si>
  <si>
    <t>26-2</t>
  </si>
  <si>
    <t>26-3</t>
  </si>
  <si>
    <t>26-4</t>
  </si>
  <si>
    <t>26-5</t>
  </si>
  <si>
    <t>石井東</t>
    <rPh sb="0" eb="3">
      <t>イシイヒガシ</t>
    </rPh>
    <phoneticPr fontId="4"/>
  </si>
  <si>
    <t>27-1</t>
    <phoneticPr fontId="4"/>
  </si>
  <si>
    <t>27-2</t>
  </si>
  <si>
    <t>27-3</t>
  </si>
  <si>
    <t>27-4</t>
  </si>
  <si>
    <t>27-5</t>
  </si>
  <si>
    <t>27-6</t>
  </si>
  <si>
    <t>27-7</t>
  </si>
  <si>
    <t>27-8</t>
  </si>
  <si>
    <t>27-9</t>
  </si>
  <si>
    <t>27-10</t>
  </si>
  <si>
    <t>27-11</t>
  </si>
  <si>
    <t>27-12</t>
  </si>
  <si>
    <t>松山市南東部</t>
    <rPh sb="0" eb="2">
      <t>マツヤマ</t>
    </rPh>
    <rPh sb="2" eb="3">
      <t>シ</t>
    </rPh>
    <rPh sb="3" eb="6">
      <t>ナントウブ</t>
    </rPh>
    <phoneticPr fontId="4"/>
  </si>
  <si>
    <t>37-1</t>
    <phoneticPr fontId="4"/>
  </si>
  <si>
    <t>伊予市</t>
    <rPh sb="0" eb="2">
      <t>イヨ</t>
    </rPh>
    <rPh sb="2" eb="3">
      <t>シ</t>
    </rPh>
    <phoneticPr fontId="4"/>
  </si>
  <si>
    <t>37-2</t>
  </si>
  <si>
    <t>37-3</t>
  </si>
  <si>
    <t>37-4</t>
  </si>
  <si>
    <t>37-5</t>
  </si>
  <si>
    <t>37-6</t>
  </si>
  <si>
    <t>37-7</t>
  </si>
  <si>
    <t>38-1</t>
    <phoneticPr fontId="4"/>
  </si>
  <si>
    <t>38　計</t>
    <phoneticPr fontId="4"/>
  </si>
  <si>
    <t>41　計</t>
    <phoneticPr fontId="4"/>
  </si>
  <si>
    <t>砥部町</t>
    <rPh sb="0" eb="3">
      <t>トベチョウ</t>
    </rPh>
    <phoneticPr fontId="4"/>
  </si>
  <si>
    <t>39-5</t>
  </si>
  <si>
    <t>39-6</t>
  </si>
  <si>
    <t>39-7</t>
  </si>
  <si>
    <t>松山市遠方部　計</t>
    <rPh sb="0" eb="6">
      <t>マツヤマシエンポウブ</t>
    </rPh>
    <rPh sb="7" eb="8">
      <t>ケイ</t>
    </rPh>
    <phoneticPr fontId="4"/>
  </si>
  <si>
    <t>39-9</t>
  </si>
  <si>
    <t>配布総部数</t>
    <rPh sb="0" eb="2">
      <t>ハイフ</t>
    </rPh>
    <rPh sb="2" eb="3">
      <t>ソウ</t>
    </rPh>
    <rPh sb="3" eb="5">
      <t>ブスウ</t>
    </rPh>
    <phoneticPr fontId="4"/>
  </si>
  <si>
    <t>39-10</t>
  </si>
  <si>
    <t>40-2</t>
  </si>
  <si>
    <t>40-3</t>
  </si>
  <si>
    <t>40-4</t>
  </si>
  <si>
    <t>40-5</t>
  </si>
  <si>
    <t>40-6</t>
  </si>
  <si>
    <t>40-7</t>
  </si>
  <si>
    <t>40　計</t>
    <phoneticPr fontId="4"/>
  </si>
  <si>
    <t>松山市遠方部</t>
    <rPh sb="0" eb="2">
      <t>マツヤマ</t>
    </rPh>
    <rPh sb="2" eb="3">
      <t>シ</t>
    </rPh>
    <rPh sb="3" eb="5">
      <t>エンポウ</t>
    </rPh>
    <rPh sb="5" eb="6">
      <t>ブ</t>
    </rPh>
    <phoneticPr fontId="4"/>
  </si>
  <si>
    <t>松前</t>
    <rPh sb="0" eb="2">
      <t>マサキ</t>
    </rPh>
    <phoneticPr fontId="2"/>
  </si>
  <si>
    <t>ブロック名</t>
    <phoneticPr fontId="2"/>
  </si>
  <si>
    <t xml:space="preserve"> 松山市城北　計</t>
    <rPh sb="1" eb="4">
      <t>マツヤマシ</t>
    </rPh>
    <rPh sb="4" eb="6">
      <t>ジョウホク</t>
    </rPh>
    <rPh sb="7" eb="8">
      <t>ケイ</t>
    </rPh>
    <phoneticPr fontId="4"/>
  </si>
  <si>
    <t xml:space="preserve"> 松山市城西　計</t>
    <rPh sb="1" eb="4">
      <t>マツヤマシ</t>
    </rPh>
    <rPh sb="4" eb="6">
      <t>ジョウセイ</t>
    </rPh>
    <rPh sb="7" eb="8">
      <t>ケイ</t>
    </rPh>
    <phoneticPr fontId="4"/>
  </si>
  <si>
    <t xml:space="preserve"> 松山市城東　計</t>
    <rPh sb="1" eb="4">
      <t>マツヤマシ</t>
    </rPh>
    <rPh sb="4" eb="5">
      <t>ジョウ</t>
    </rPh>
    <rPh sb="5" eb="6">
      <t>ヒガシ</t>
    </rPh>
    <rPh sb="7" eb="8">
      <t>ケイ</t>
    </rPh>
    <phoneticPr fontId="4"/>
  </si>
  <si>
    <t xml:space="preserve"> 松山市南西　計</t>
    <rPh sb="1" eb="4">
      <t>マツヤマシ</t>
    </rPh>
    <rPh sb="4" eb="6">
      <t>ナンセイ</t>
    </rPh>
    <rPh sb="7" eb="8">
      <t>ケイ</t>
    </rPh>
    <phoneticPr fontId="4"/>
  </si>
  <si>
    <t xml:space="preserve"> 松山市南東　計</t>
    <rPh sb="1" eb="4">
      <t>マツヤマシ</t>
    </rPh>
    <rPh sb="4" eb="6">
      <t>ナントウ</t>
    </rPh>
    <rPh sb="7" eb="8">
      <t>ケイ</t>
    </rPh>
    <phoneticPr fontId="4"/>
  </si>
  <si>
    <t>荏原</t>
    <rPh sb="0" eb="2">
      <t>エバラ</t>
    </rPh>
    <phoneticPr fontId="2"/>
  </si>
  <si>
    <t>川内</t>
    <rPh sb="0" eb="2">
      <t>カワウチ</t>
    </rPh>
    <phoneticPr fontId="2"/>
  </si>
  <si>
    <t>リビング折込申込書</t>
  </si>
  <si>
    <t>申込日付/　　　月 　　日（　　）</t>
  </si>
  <si>
    <t>→　FAX 089-932-7301</t>
  </si>
  <si>
    <t>配布日付</t>
  </si>
  <si>
    <t>タイトル</t>
  </si>
  <si>
    <t>内容</t>
  </si>
  <si>
    <t>サイズ</t>
  </si>
  <si>
    <t>ブロック</t>
  </si>
  <si>
    <t>配布数</t>
  </si>
  <si>
    <t>依頼数</t>
  </si>
  <si>
    <t>備考</t>
    <phoneticPr fontId="4"/>
  </si>
  <si>
    <t>備考</t>
  </si>
  <si>
    <t>番町</t>
  </si>
  <si>
    <t>桑原</t>
  </si>
  <si>
    <t>八坂</t>
  </si>
  <si>
    <t>味酒</t>
  </si>
  <si>
    <t>雄郡</t>
  </si>
  <si>
    <t>清水</t>
  </si>
  <si>
    <t>新玉</t>
  </si>
  <si>
    <t>道後</t>
  </si>
  <si>
    <t>東雲</t>
  </si>
  <si>
    <t>湯築</t>
  </si>
  <si>
    <t>三津浜</t>
  </si>
  <si>
    <t>小野</t>
  </si>
  <si>
    <t>宮前</t>
  </si>
  <si>
    <t>浮穴</t>
  </si>
  <si>
    <t>高浜</t>
  </si>
  <si>
    <t>たちばな</t>
  </si>
  <si>
    <t>味生</t>
  </si>
  <si>
    <t>さくら</t>
  </si>
  <si>
    <t>味生第二</t>
  </si>
  <si>
    <t>椿</t>
  </si>
  <si>
    <t>生石</t>
  </si>
  <si>
    <t>伊台</t>
  </si>
  <si>
    <t>潮見</t>
  </si>
  <si>
    <t>湯山</t>
  </si>
  <si>
    <t>久枝</t>
  </si>
  <si>
    <t>荏原</t>
  </si>
  <si>
    <t>堀江</t>
  </si>
  <si>
    <t>和気</t>
  </si>
  <si>
    <t>垣生</t>
  </si>
  <si>
    <t>余土</t>
  </si>
  <si>
    <t>久米</t>
  </si>
  <si>
    <t>北久米</t>
  </si>
  <si>
    <t>石井</t>
  </si>
  <si>
    <t>石井東</t>
  </si>
  <si>
    <t>石井北</t>
  </si>
  <si>
    <t>広告主</t>
  </si>
  <si>
    <r>
      <rPr>
        <sz val="9"/>
        <rFont val="ＭＳ Ｐゴシック"/>
        <family val="3"/>
        <charset val="128"/>
      </rPr>
      <t>住所・TEL</t>
    </r>
    <r>
      <rPr>
        <sz val="10"/>
        <rFont val="ＭＳ Ｐゴシック"/>
        <family val="3"/>
        <charset val="128"/>
      </rPr>
      <t xml:space="preserve"> </t>
    </r>
  </si>
  <si>
    <r>
      <rPr>
        <sz val="9"/>
        <rFont val="ＭＳ Ｐゴシック"/>
        <family val="3"/>
        <charset val="128"/>
      </rPr>
      <t>（住所）　</t>
    </r>
    <r>
      <rPr>
        <sz val="11"/>
        <rFont val="ＭＳ Ｐゴシック"/>
        <family val="3"/>
        <charset val="128"/>
      </rPr>
      <t>　　　　　　　　　　</t>
    </r>
  </si>
  <si>
    <t>（TEL）</t>
  </si>
  <si>
    <t>広告会社/</t>
  </si>
  <si>
    <t>ご担当者/</t>
  </si>
  <si>
    <r>
      <rPr>
        <b/>
        <sz val="11"/>
        <rFont val="ＭＳ Ｐゴシック"/>
        <family val="3"/>
        <charset val="128"/>
      </rPr>
      <t>□</t>
    </r>
    <r>
      <rPr>
        <sz val="11"/>
        <rFont val="ＭＳ Ｐゴシック"/>
        <family val="3"/>
        <charset val="128"/>
      </rPr>
      <t>集　荷</t>
    </r>
  </si>
  <si>
    <t>集荷先</t>
  </si>
  <si>
    <t>TEL</t>
  </si>
  <si>
    <t>ご担当者</t>
  </si>
  <si>
    <t>住所</t>
  </si>
  <si>
    <r>
      <rPr>
        <sz val="10"/>
        <rFont val="ＭＳ Ｐゴシック"/>
        <family val="3"/>
        <charset val="128"/>
      </rPr>
      <t>日時</t>
    </r>
    <r>
      <rPr>
        <sz val="11"/>
        <rFont val="ＭＳ Ｐゴシック"/>
        <family val="3"/>
        <charset val="128"/>
      </rPr>
      <t>　   /　 　(  　 ) AM / PM</t>
    </r>
    <r>
      <rPr>
        <sz val="10"/>
        <rFont val="ＭＳ Ｐゴシック"/>
        <family val="3"/>
        <charset val="128"/>
      </rPr>
      <t xml:space="preserve"> </t>
    </r>
  </si>
  <si>
    <r>
      <rPr>
        <b/>
        <sz val="11"/>
        <rFont val="ＭＳ Ｐゴシック"/>
        <family val="3"/>
        <charset val="128"/>
      </rPr>
      <t>□</t>
    </r>
    <r>
      <rPr>
        <sz val="11"/>
        <rFont val="ＭＳ Ｐゴシック"/>
        <family val="3"/>
        <charset val="128"/>
      </rPr>
      <t>搬　入</t>
    </r>
  </si>
  <si>
    <t>■申込先/えひめリビング新聞社 〒790-8583松山市千舟町7-2-8　TEL 089 (931) 7001　FAX 089 (932) 7301</t>
  </si>
  <si>
    <t>※申込みは配布週の月曜日10時まで、搬入・集荷は配布週の月曜日16時まで。</t>
  </si>
  <si>
    <t>部数</t>
  </si>
  <si>
    <t>単価</t>
  </si>
  <si>
    <t>担当印</t>
  </si>
  <si>
    <t>合計</t>
  </si>
  <si>
    <t>日</t>
  </si>
  <si>
    <t>付</t>
  </si>
  <si>
    <t>　（金)</t>
    <rPh sb="2" eb="3">
      <t>キン</t>
    </rPh>
    <phoneticPr fontId="2"/>
  </si>
  <si>
    <t>第</t>
  </si>
  <si>
    <t>号</t>
  </si>
  <si>
    <t>頁</t>
  </si>
  <si>
    <t>（</t>
  </si>
  <si>
    <t>/PPR~E1..AE48}~OIL1~SQAG</t>
  </si>
  <si>
    <t>/WGZY</t>
  </si>
  <si>
    <t>B ｱﾀｲﾌｸｼｬ</t>
  </si>
  <si>
    <t>A ﾋｮｳﾀﾞｲﾘｾｯﾄ</t>
  </si>
  <si>
    <t>番</t>
  </si>
  <si>
    <t>番町01</t>
    <rPh sb="0" eb="2">
      <t>バンチョウ</t>
    </rPh>
    <phoneticPr fontId="2"/>
  </si>
  <si>
    <t>ソ</t>
  </si>
  <si>
    <t>ソガ01</t>
    <phoneticPr fontId="2"/>
  </si>
  <si>
    <t>清</t>
  </si>
  <si>
    <t>清水01</t>
    <rPh sb="0" eb="2">
      <t>シミズ</t>
    </rPh>
    <phoneticPr fontId="2"/>
  </si>
  <si>
    <t>宮</t>
  </si>
  <si>
    <t>宮前01</t>
    <rPh sb="0" eb="2">
      <t>ミヤマエ</t>
    </rPh>
    <phoneticPr fontId="2"/>
  </si>
  <si>
    <t>久</t>
  </si>
  <si>
    <t>久枝01</t>
    <rPh sb="0" eb="2">
      <t>ヒサエダ</t>
    </rPh>
    <phoneticPr fontId="2"/>
  </si>
  <si>
    <t>北</t>
    <phoneticPr fontId="2"/>
  </si>
  <si>
    <t>北久米01</t>
    <rPh sb="0" eb="3">
      <t>キタクメ</t>
    </rPh>
    <phoneticPr fontId="2"/>
  </si>
  <si>
    <t>た</t>
    <phoneticPr fontId="2"/>
  </si>
  <si>
    <t>たちばな01</t>
    <phoneticPr fontId="2"/>
  </si>
  <si>
    <t>砥</t>
  </si>
  <si>
    <t>砥部01</t>
    <rPh sb="0" eb="2">
      <t>トベ</t>
    </rPh>
    <phoneticPr fontId="2"/>
  </si>
  <si>
    <t>/FS{?}~</t>
  </si>
  <si>
    <t>/FCCE0~</t>
  </si>
  <si>
    <t>/WTC</t>
  </si>
  <si>
    <t>町</t>
  </si>
  <si>
    <t>番町02</t>
    <rPh sb="0" eb="2">
      <t>バンチョウ</t>
    </rPh>
    <phoneticPr fontId="2"/>
  </si>
  <si>
    <t>ガ</t>
  </si>
  <si>
    <t>ソガ02</t>
  </si>
  <si>
    <t>水</t>
  </si>
  <si>
    <t>清水02</t>
    <rPh sb="0" eb="2">
      <t>シミズ</t>
    </rPh>
    <phoneticPr fontId="2"/>
  </si>
  <si>
    <t>前</t>
  </si>
  <si>
    <t>宮前02</t>
    <rPh sb="0" eb="2">
      <t>ミヤマエ</t>
    </rPh>
    <phoneticPr fontId="2"/>
  </si>
  <si>
    <t>枝</t>
  </si>
  <si>
    <t>久枝02</t>
    <rPh sb="0" eb="2">
      <t>ヒサエダ</t>
    </rPh>
    <phoneticPr fontId="2"/>
  </si>
  <si>
    <t>久</t>
    <phoneticPr fontId="2"/>
  </si>
  <si>
    <t>北久米02</t>
    <rPh sb="0" eb="3">
      <t>キタクメ</t>
    </rPh>
    <phoneticPr fontId="2"/>
  </si>
  <si>
    <t>ち</t>
    <phoneticPr fontId="2"/>
  </si>
  <si>
    <t>たちばな02</t>
  </si>
  <si>
    <t>部</t>
  </si>
  <si>
    <t>砥部02</t>
    <rPh sb="0" eb="2">
      <t>トベ</t>
    </rPh>
    <phoneticPr fontId="2"/>
  </si>
  <si>
    <t>P ﾌﾟﾘﾝﾄ</t>
  </si>
  <si>
    <t>/PPR~E1..AE48}~OIL1~SQAGQ/</t>
  </si>
  <si>
    <t>/RVA1..DP93~~</t>
  </si>
  <si>
    <t>番町03</t>
    <rPh sb="0" eb="2">
      <t>バンチョウ</t>
    </rPh>
    <phoneticPr fontId="2"/>
  </si>
  <si>
    <t>ソガ03</t>
  </si>
  <si>
    <t>清水03</t>
    <rPh sb="0" eb="2">
      <t>シミズ</t>
    </rPh>
    <phoneticPr fontId="2"/>
  </si>
  <si>
    <t>宮前03</t>
    <rPh sb="0" eb="2">
      <t>ミヤマエ</t>
    </rPh>
    <phoneticPr fontId="2"/>
  </si>
  <si>
    <t>久枝03</t>
    <rPh sb="0" eb="2">
      <t>ヒサエダ</t>
    </rPh>
    <phoneticPr fontId="2"/>
  </si>
  <si>
    <t>米</t>
  </si>
  <si>
    <t>北久米03</t>
    <rPh sb="0" eb="3">
      <t>キタクメ</t>
    </rPh>
    <phoneticPr fontId="2"/>
  </si>
  <si>
    <t>ば</t>
    <phoneticPr fontId="2"/>
  </si>
  <si>
    <t>たちばな03</t>
  </si>
  <si>
    <t>砥部03</t>
    <rPh sb="0" eb="2">
      <t>トベ</t>
    </rPh>
    <phoneticPr fontId="2"/>
  </si>
  <si>
    <t>/WDRA94..A144~</t>
  </si>
  <si>
    <t>番町04</t>
    <rPh sb="0" eb="2">
      <t>バンチョウ</t>
    </rPh>
    <phoneticPr fontId="2"/>
  </si>
  <si>
    <t>ソガ04</t>
  </si>
  <si>
    <t>清水04</t>
    <rPh sb="0" eb="2">
      <t>シミズ</t>
    </rPh>
    <phoneticPr fontId="2"/>
  </si>
  <si>
    <t>宮前04</t>
    <rPh sb="0" eb="2">
      <t>ミヤマエ</t>
    </rPh>
    <phoneticPr fontId="2"/>
  </si>
  <si>
    <t>久枝04</t>
    <rPh sb="0" eb="2">
      <t>ヒサエダ</t>
    </rPh>
    <phoneticPr fontId="2"/>
  </si>
  <si>
    <t>北久米04</t>
    <rPh sb="0" eb="3">
      <t>キタクメ</t>
    </rPh>
    <phoneticPr fontId="2"/>
  </si>
  <si>
    <t>な</t>
    <phoneticPr fontId="2"/>
  </si>
  <si>
    <t>たちばな04</t>
  </si>
  <si>
    <t>砥部04</t>
    <rPh sb="0" eb="2">
      <t>トベ</t>
    </rPh>
    <phoneticPr fontId="2"/>
  </si>
  <si>
    <t>F ﾌｧｲﾙﾌﾟﾘﾝﾄ</t>
  </si>
  <si>
    <t>番町05</t>
    <rPh sb="0" eb="2">
      <t>バンチョウ</t>
    </rPh>
    <phoneticPr fontId="2"/>
  </si>
  <si>
    <t>ソガ05</t>
  </si>
  <si>
    <t>清水05</t>
    <rPh sb="0" eb="2">
      <t>シミズ</t>
    </rPh>
    <phoneticPr fontId="2"/>
  </si>
  <si>
    <t>宮前05</t>
    <rPh sb="0" eb="2">
      <t>ミヤマエ</t>
    </rPh>
    <phoneticPr fontId="2"/>
  </si>
  <si>
    <t>久枝05</t>
    <rPh sb="0" eb="2">
      <t>ヒサエダ</t>
    </rPh>
    <phoneticPr fontId="2"/>
  </si>
  <si>
    <t>北久米05</t>
    <rPh sb="0" eb="3">
      <t>キタクメ</t>
    </rPh>
    <phoneticPr fontId="2"/>
  </si>
  <si>
    <t>たちばな05</t>
  </si>
  <si>
    <t>砥部05</t>
    <rPh sb="0" eb="2">
      <t>トベ</t>
    </rPh>
    <phoneticPr fontId="2"/>
  </si>
  <si>
    <t>番町06</t>
    <rPh sb="0" eb="2">
      <t>バンチョウ</t>
    </rPh>
    <phoneticPr fontId="2"/>
  </si>
  <si>
    <t>ソガ06</t>
  </si>
  <si>
    <t>清水06</t>
    <rPh sb="0" eb="2">
      <t>シミズ</t>
    </rPh>
    <phoneticPr fontId="2"/>
  </si>
  <si>
    <t>宮前06</t>
    <rPh sb="0" eb="2">
      <t>ミヤマエ</t>
    </rPh>
    <phoneticPr fontId="2"/>
  </si>
  <si>
    <t>久枝06</t>
    <rPh sb="0" eb="2">
      <t>ヒサエダ</t>
    </rPh>
    <phoneticPr fontId="2"/>
  </si>
  <si>
    <t>北久米06</t>
    <rPh sb="0" eb="3">
      <t>キタクメ</t>
    </rPh>
    <phoneticPr fontId="2"/>
  </si>
  <si>
    <t>たちばな06</t>
  </si>
  <si>
    <t>砥部06</t>
    <rPh sb="0" eb="2">
      <t>トベ</t>
    </rPh>
    <phoneticPr fontId="2"/>
  </si>
  <si>
    <t>K ｹﾂｺﾞｳ</t>
  </si>
  <si>
    <t>/C{?}~</t>
  </si>
  <si>
    <t>番町07</t>
    <rPh sb="0" eb="2">
      <t>バンチョウ</t>
    </rPh>
    <phoneticPr fontId="2"/>
  </si>
  <si>
    <t>ソガ07</t>
  </si>
  <si>
    <t>清水07</t>
    <rPh sb="0" eb="2">
      <t>シミズ</t>
    </rPh>
    <phoneticPr fontId="2"/>
  </si>
  <si>
    <t>宮前07</t>
    <rPh sb="0" eb="2">
      <t>ミヤマエ</t>
    </rPh>
    <phoneticPr fontId="2"/>
  </si>
  <si>
    <t>久枝07</t>
    <rPh sb="0" eb="2">
      <t>ヒサエダ</t>
    </rPh>
    <phoneticPr fontId="2"/>
  </si>
  <si>
    <t>北久米07</t>
    <rPh sb="0" eb="3">
      <t>キタクメ</t>
    </rPh>
    <phoneticPr fontId="2"/>
  </si>
  <si>
    <t>たちばな07</t>
  </si>
  <si>
    <t>砥部07</t>
    <rPh sb="0" eb="2">
      <t>トベ</t>
    </rPh>
    <phoneticPr fontId="2"/>
  </si>
  <si>
    <t>ソガ08</t>
  </si>
  <si>
    <t>清水08</t>
    <rPh sb="0" eb="2">
      <t>シミズ</t>
    </rPh>
    <phoneticPr fontId="2"/>
  </si>
  <si>
    <t>宮前08</t>
    <rPh sb="0" eb="2">
      <t>ミヤマエ</t>
    </rPh>
    <phoneticPr fontId="2"/>
  </si>
  <si>
    <t>久枝08</t>
    <rPh sb="0" eb="2">
      <t>ヒサエダ</t>
    </rPh>
    <phoneticPr fontId="2"/>
  </si>
  <si>
    <t>北久米08</t>
    <rPh sb="0" eb="3">
      <t>キタクメ</t>
    </rPh>
    <phoneticPr fontId="2"/>
  </si>
  <si>
    <t>たちばな08</t>
  </si>
  <si>
    <t>合</t>
  </si>
  <si>
    <t>計</t>
  </si>
  <si>
    <t>ソガ09</t>
  </si>
  <si>
    <t>清水09</t>
    <rPh sb="0" eb="2">
      <t>シミズ</t>
    </rPh>
    <phoneticPr fontId="2"/>
  </si>
  <si>
    <t>宮前09</t>
    <rPh sb="0" eb="2">
      <t>ミヤマエ</t>
    </rPh>
    <phoneticPr fontId="2"/>
  </si>
  <si>
    <t>久枝09</t>
    <rPh sb="0" eb="2">
      <t>ヒサエダ</t>
    </rPh>
    <phoneticPr fontId="2"/>
  </si>
  <si>
    <t>たちばな09</t>
  </si>
  <si>
    <t>砥部09</t>
    <rPh sb="0" eb="2">
      <t>トベ</t>
    </rPh>
    <phoneticPr fontId="2"/>
  </si>
  <si>
    <t>M ﾏｲｽｳｹﾂｺﾞｳ</t>
  </si>
  <si>
    <t>/WDRQ49..Q94~</t>
  </si>
  <si>
    <t>八</t>
  </si>
  <si>
    <t>八坂01</t>
    <rPh sb="0" eb="2">
      <t>ヤサカ</t>
    </rPh>
    <phoneticPr fontId="2"/>
  </si>
  <si>
    <t>ソガ10</t>
  </si>
  <si>
    <t>清水10</t>
    <rPh sb="0" eb="2">
      <t>シミズ</t>
    </rPh>
    <phoneticPr fontId="2"/>
  </si>
  <si>
    <t>宮前10</t>
    <rPh sb="0" eb="2">
      <t>ミヤマエ</t>
    </rPh>
    <phoneticPr fontId="2"/>
  </si>
  <si>
    <t>久枝10</t>
    <rPh sb="0" eb="2">
      <t>ヒサエダ</t>
    </rPh>
    <phoneticPr fontId="2"/>
  </si>
  <si>
    <t>たちばな10</t>
  </si>
  <si>
    <t>砥部10</t>
    <rPh sb="0" eb="2">
      <t>トベ</t>
    </rPh>
    <phoneticPr fontId="2"/>
  </si>
  <si>
    <t>/FCCNE2..BL100~枚数~</t>
  </si>
  <si>
    <t>坂</t>
  </si>
  <si>
    <t>八坂02</t>
    <rPh sb="0" eb="2">
      <t>ヤサカ</t>
    </rPh>
    <phoneticPr fontId="2"/>
  </si>
  <si>
    <t>ソガ11</t>
  </si>
  <si>
    <t>清水11</t>
    <rPh sb="0" eb="2">
      <t>シミズ</t>
    </rPh>
    <phoneticPr fontId="2"/>
  </si>
  <si>
    <t>宮前11</t>
    <rPh sb="0" eb="2">
      <t>ミヤマエ</t>
    </rPh>
    <phoneticPr fontId="2"/>
  </si>
  <si>
    <t>久枝11</t>
    <rPh sb="0" eb="2">
      <t>ヒサエダ</t>
    </rPh>
    <phoneticPr fontId="2"/>
  </si>
  <si>
    <t>石</t>
  </si>
  <si>
    <t>石井01</t>
    <rPh sb="0" eb="2">
      <t>イシイ</t>
    </rPh>
    <phoneticPr fontId="2"/>
  </si>
  <si>
    <t>たちばな11</t>
  </si>
  <si>
    <t>/WXCE2..AE48~E51~Q</t>
  </si>
  <si>
    <t>s</t>
    <phoneticPr fontId="2"/>
  </si>
  <si>
    <t>八坂03</t>
    <rPh sb="0" eb="2">
      <t>ヤサカ</t>
    </rPh>
    <phoneticPr fontId="2"/>
  </si>
  <si>
    <t>ソガ12</t>
  </si>
  <si>
    <t>清水12</t>
    <rPh sb="0" eb="2">
      <t>シミズ</t>
    </rPh>
    <phoneticPr fontId="2"/>
  </si>
  <si>
    <t>井</t>
  </si>
  <si>
    <t>石井02</t>
    <rPh sb="0" eb="2">
      <t>イシイ</t>
    </rPh>
    <phoneticPr fontId="2"/>
  </si>
  <si>
    <t>合</t>
    <phoneticPr fontId="2"/>
  </si>
  <si>
    <t>松</t>
  </si>
  <si>
    <t>八坂04</t>
    <rPh sb="0" eb="2">
      <t>ヤサカ</t>
    </rPh>
    <phoneticPr fontId="2"/>
  </si>
  <si>
    <t>ソガ13</t>
  </si>
  <si>
    <t>清水13</t>
    <rPh sb="0" eb="2">
      <t>シミズ</t>
    </rPh>
    <phoneticPr fontId="2"/>
  </si>
  <si>
    <t>高</t>
  </si>
  <si>
    <t>高浜01</t>
    <rPh sb="0" eb="2">
      <t>タカハマ</t>
    </rPh>
    <phoneticPr fontId="2"/>
  </si>
  <si>
    <t>堀</t>
  </si>
  <si>
    <t>堀江01</t>
    <rPh sb="0" eb="2">
      <t>ホリエ</t>
    </rPh>
    <phoneticPr fontId="2"/>
  </si>
  <si>
    <t>石井03</t>
    <rPh sb="0" eb="2">
      <t>イシイ</t>
    </rPh>
    <phoneticPr fontId="2"/>
  </si>
  <si>
    <t>さ</t>
  </si>
  <si>
    <t>さくら01</t>
    <phoneticPr fontId="2"/>
  </si>
  <si>
    <t>松前02</t>
    <rPh sb="0" eb="2">
      <t>マサキ</t>
    </rPh>
    <phoneticPr fontId="2"/>
  </si>
  <si>
    <t>八坂05</t>
    <rPh sb="0" eb="2">
      <t>ヤサカ</t>
    </rPh>
    <phoneticPr fontId="2"/>
  </si>
  <si>
    <t>ソガ14</t>
  </si>
  <si>
    <t>清水14</t>
    <rPh sb="0" eb="2">
      <t>シミズ</t>
    </rPh>
    <phoneticPr fontId="2"/>
  </si>
  <si>
    <t>浜</t>
  </si>
  <si>
    <t>高浜02</t>
    <rPh sb="0" eb="2">
      <t>タカハマ</t>
    </rPh>
    <phoneticPr fontId="2"/>
  </si>
  <si>
    <t>江</t>
  </si>
  <si>
    <t>堀江02</t>
    <rPh sb="0" eb="2">
      <t>ホリエ</t>
    </rPh>
    <phoneticPr fontId="2"/>
  </si>
  <si>
    <t>石井04</t>
    <rPh sb="0" eb="2">
      <t>イシイ</t>
    </rPh>
    <phoneticPr fontId="2"/>
  </si>
  <si>
    <t>く</t>
  </si>
  <si>
    <t>さくら02</t>
  </si>
  <si>
    <t>松前03</t>
    <rPh sb="0" eb="2">
      <t>マサキ</t>
    </rPh>
    <phoneticPr fontId="2"/>
  </si>
  <si>
    <t>八坂06</t>
    <rPh sb="0" eb="2">
      <t>ヤサカ</t>
    </rPh>
    <phoneticPr fontId="2"/>
  </si>
  <si>
    <t>ソガ15</t>
  </si>
  <si>
    <t>清水15</t>
    <rPh sb="0" eb="2">
      <t>シミズ</t>
    </rPh>
    <phoneticPr fontId="2"/>
  </si>
  <si>
    <t>高浜03</t>
    <rPh sb="0" eb="2">
      <t>タカハマ</t>
    </rPh>
    <phoneticPr fontId="2"/>
  </si>
  <si>
    <t>堀江03</t>
    <rPh sb="0" eb="2">
      <t>ホリエ</t>
    </rPh>
    <phoneticPr fontId="2"/>
  </si>
  <si>
    <t>石井05</t>
    <rPh sb="0" eb="2">
      <t>イシイ</t>
    </rPh>
    <phoneticPr fontId="2"/>
  </si>
  <si>
    <t>ら</t>
  </si>
  <si>
    <t>さくら03</t>
  </si>
  <si>
    <t>松前04</t>
    <rPh sb="0" eb="2">
      <t>マサキ</t>
    </rPh>
    <phoneticPr fontId="2"/>
  </si>
  <si>
    <t>L ﾁﾗｼｹｲ</t>
  </si>
  <si>
    <t>/RVE50..AE97~E50~</t>
  </si>
  <si>
    <t>八坂07</t>
    <rPh sb="0" eb="2">
      <t>ヤサカ</t>
    </rPh>
    <phoneticPr fontId="2"/>
  </si>
  <si>
    <t>ソガ16</t>
  </si>
  <si>
    <t>清水16</t>
    <rPh sb="0" eb="2">
      <t>シミズ</t>
    </rPh>
    <phoneticPr fontId="2"/>
  </si>
  <si>
    <t>高浜04</t>
    <rPh sb="0" eb="2">
      <t>タカハマ</t>
    </rPh>
    <phoneticPr fontId="2"/>
  </si>
  <si>
    <t>堀江04</t>
    <rPh sb="0" eb="2">
      <t>ホリエ</t>
    </rPh>
    <phoneticPr fontId="2"/>
  </si>
  <si>
    <t>さくら04</t>
  </si>
  <si>
    <t>松前05</t>
    <rPh sb="0" eb="2">
      <t>マサキ</t>
    </rPh>
    <phoneticPr fontId="2"/>
  </si>
  <si>
    <t>/FCANE50..AE97}~ﾁﾗ計~/FCCNE1..AE48}~チラシ~</t>
  </si>
  <si>
    <t>ソガ17</t>
  </si>
  <si>
    <t>清水17</t>
    <rPh sb="0" eb="2">
      <t>シミズ</t>
    </rPh>
    <phoneticPr fontId="2"/>
  </si>
  <si>
    <t>松前06</t>
    <rPh sb="0" eb="2">
      <t>マサキ</t>
    </rPh>
    <phoneticPr fontId="2"/>
  </si>
  <si>
    <t>/FSﾁﾗ計</t>
  </si>
  <si>
    <t>ソガ18</t>
  </si>
  <si>
    <t>清水18</t>
    <rPh sb="0" eb="2">
      <t>シミズ</t>
    </rPh>
    <phoneticPr fontId="2"/>
  </si>
  <si>
    <t>味</t>
  </si>
  <si>
    <t>味生01</t>
    <rPh sb="0" eb="2">
      <t>ミブ</t>
    </rPh>
    <phoneticPr fontId="2"/>
  </si>
  <si>
    <t>和</t>
  </si>
  <si>
    <t>和気01</t>
    <rPh sb="0" eb="2">
      <t>ワケ</t>
    </rPh>
    <phoneticPr fontId="2"/>
  </si>
  <si>
    <t>石井東01</t>
    <rPh sb="0" eb="3">
      <t>イシイヒガシ</t>
    </rPh>
    <phoneticPr fontId="2"/>
  </si>
  <si>
    <t>さくら06</t>
  </si>
  <si>
    <t>松前07</t>
    <rPh sb="0" eb="2">
      <t>マサキ</t>
    </rPh>
    <phoneticPr fontId="2"/>
  </si>
  <si>
    <t>雄</t>
  </si>
  <si>
    <t>雄郡01</t>
    <rPh sb="0" eb="2">
      <t>ユウグン</t>
    </rPh>
    <phoneticPr fontId="2"/>
  </si>
  <si>
    <t>清水19</t>
    <rPh sb="0" eb="2">
      <t>シミズ</t>
    </rPh>
    <phoneticPr fontId="2"/>
  </si>
  <si>
    <t>生</t>
  </si>
  <si>
    <t>味生02</t>
    <rPh sb="0" eb="2">
      <t>ミブ</t>
    </rPh>
    <phoneticPr fontId="2"/>
  </si>
  <si>
    <t>気</t>
  </si>
  <si>
    <t>和気02</t>
    <rPh sb="0" eb="2">
      <t>ワケ</t>
    </rPh>
    <phoneticPr fontId="2"/>
  </si>
  <si>
    <t>石井東02</t>
    <rPh sb="0" eb="3">
      <t>イシイヒガシ</t>
    </rPh>
    <phoneticPr fontId="2"/>
  </si>
  <si>
    <t>松前08</t>
    <rPh sb="0" eb="2">
      <t>マサキ</t>
    </rPh>
    <phoneticPr fontId="2"/>
  </si>
  <si>
    <t>C ｺﾋﾟｰ</t>
  </si>
  <si>
    <t>ソガ</t>
  </si>
  <si>
    <t>郡</t>
  </si>
  <si>
    <t>雄郡02</t>
    <rPh sb="0" eb="2">
      <t>ユウグン</t>
    </rPh>
    <phoneticPr fontId="2"/>
  </si>
  <si>
    <t>桑</t>
  </si>
  <si>
    <t>桑原01</t>
    <rPh sb="0" eb="2">
      <t>クワバラ</t>
    </rPh>
    <phoneticPr fontId="2"/>
  </si>
  <si>
    <t>清水20</t>
    <rPh sb="0" eb="2">
      <t>シミズ</t>
    </rPh>
    <phoneticPr fontId="2"/>
  </si>
  <si>
    <t>味生03</t>
    <rPh sb="0" eb="2">
      <t>ミブ</t>
    </rPh>
    <phoneticPr fontId="2"/>
  </si>
  <si>
    <t/>
  </si>
  <si>
    <t>和気03</t>
    <rPh sb="0" eb="2">
      <t>ワケ</t>
    </rPh>
    <phoneticPr fontId="2"/>
  </si>
  <si>
    <t>東</t>
  </si>
  <si>
    <t>石井東03</t>
    <rPh sb="0" eb="3">
      <t>イシイヒガシ</t>
    </rPh>
    <phoneticPr fontId="2"/>
  </si>
  <si>
    <t>椿01</t>
    <rPh sb="0" eb="1">
      <t>ツバキ</t>
    </rPh>
    <phoneticPr fontId="2"/>
  </si>
  <si>
    <t>松前09</t>
    <rPh sb="0" eb="2">
      <t>マサキ</t>
    </rPh>
    <phoneticPr fontId="2"/>
  </si>
  <si>
    <t>雄郡03</t>
    <rPh sb="0" eb="2">
      <t>ユウグン</t>
    </rPh>
    <phoneticPr fontId="2"/>
  </si>
  <si>
    <t>原</t>
  </si>
  <si>
    <t>桑原02</t>
    <rPh sb="0" eb="2">
      <t>クワバラ</t>
    </rPh>
    <phoneticPr fontId="2"/>
  </si>
  <si>
    <t>味生04</t>
    <rPh sb="0" eb="2">
      <t>ミブ</t>
    </rPh>
    <phoneticPr fontId="2"/>
  </si>
  <si>
    <t>和気04</t>
    <rPh sb="0" eb="2">
      <t>ワケ</t>
    </rPh>
    <phoneticPr fontId="2"/>
  </si>
  <si>
    <t>石井東04</t>
    <rPh sb="0" eb="3">
      <t>イシイヒガシ</t>
    </rPh>
    <phoneticPr fontId="2"/>
  </si>
  <si>
    <t>椿02</t>
    <rPh sb="0" eb="1">
      <t>ツバキ</t>
    </rPh>
    <phoneticPr fontId="2"/>
  </si>
  <si>
    <t>松前10</t>
    <rPh sb="0" eb="2">
      <t>マサキ</t>
    </rPh>
    <phoneticPr fontId="2"/>
  </si>
  <si>
    <t>雄郡04</t>
    <rPh sb="0" eb="2">
      <t>ユウグン</t>
    </rPh>
    <phoneticPr fontId="2"/>
  </si>
  <si>
    <t>桑原03</t>
    <rPh sb="0" eb="2">
      <t>クワバラ</t>
    </rPh>
    <phoneticPr fontId="2"/>
  </si>
  <si>
    <t>道</t>
  </si>
  <si>
    <t>道後01</t>
    <rPh sb="0" eb="2">
      <t>ドウゴ</t>
    </rPh>
    <phoneticPr fontId="2"/>
  </si>
  <si>
    <t>味生05</t>
    <rPh sb="0" eb="2">
      <t>ミブ</t>
    </rPh>
    <phoneticPr fontId="2"/>
  </si>
  <si>
    <t>和気05</t>
    <rPh sb="0" eb="2">
      <t>ワケ</t>
    </rPh>
    <phoneticPr fontId="2"/>
  </si>
  <si>
    <t>石井東05</t>
    <rPh sb="0" eb="3">
      <t>イシイヒガシ</t>
    </rPh>
    <phoneticPr fontId="2"/>
  </si>
  <si>
    <t>椿03</t>
    <rPh sb="0" eb="1">
      <t>ツバキ</t>
    </rPh>
    <phoneticPr fontId="2"/>
  </si>
  <si>
    <t>松前11</t>
    <rPh sb="0" eb="2">
      <t>マサキ</t>
    </rPh>
    <phoneticPr fontId="2"/>
  </si>
  <si>
    <t>雄郡05</t>
    <rPh sb="0" eb="2">
      <t>ユウグン</t>
    </rPh>
    <phoneticPr fontId="2"/>
  </si>
  <si>
    <t>桑原04</t>
    <rPh sb="0" eb="2">
      <t>クワバラ</t>
    </rPh>
    <phoneticPr fontId="2"/>
  </si>
  <si>
    <t>後</t>
  </si>
  <si>
    <t>道後02</t>
    <rPh sb="0" eb="2">
      <t>ドウゴ</t>
    </rPh>
    <phoneticPr fontId="2"/>
  </si>
  <si>
    <t>味生06</t>
    <rPh sb="0" eb="2">
      <t>ミブ</t>
    </rPh>
    <phoneticPr fontId="2"/>
  </si>
  <si>
    <t>和気06</t>
    <rPh sb="0" eb="2">
      <t>ワケ</t>
    </rPh>
    <phoneticPr fontId="2"/>
  </si>
  <si>
    <t>石井東06</t>
    <rPh sb="0" eb="3">
      <t>イシイヒガシ</t>
    </rPh>
    <phoneticPr fontId="2"/>
  </si>
  <si>
    <t>椿04</t>
    <rPh sb="0" eb="1">
      <t>ツバキ</t>
    </rPh>
    <phoneticPr fontId="2"/>
  </si>
  <si>
    <t>雄郡06</t>
    <rPh sb="0" eb="2">
      <t>ユウグン</t>
    </rPh>
    <phoneticPr fontId="2"/>
  </si>
  <si>
    <t>桑原05</t>
    <rPh sb="0" eb="2">
      <t>クワバラ</t>
    </rPh>
    <phoneticPr fontId="2"/>
  </si>
  <si>
    <t>道後03</t>
    <rPh sb="0" eb="2">
      <t>ドウゴ</t>
    </rPh>
    <phoneticPr fontId="2"/>
  </si>
  <si>
    <t>和気07</t>
    <rPh sb="0" eb="2">
      <t>ワケ</t>
    </rPh>
    <phoneticPr fontId="2"/>
  </si>
  <si>
    <t>石井東07</t>
    <rPh sb="0" eb="3">
      <t>イシイヒガシ</t>
    </rPh>
    <phoneticPr fontId="2"/>
  </si>
  <si>
    <t>椿05</t>
    <rPh sb="0" eb="1">
      <t>ツバキ</t>
    </rPh>
    <phoneticPr fontId="2"/>
  </si>
  <si>
    <t>雄郡07</t>
    <rPh sb="0" eb="2">
      <t>ユウグン</t>
    </rPh>
    <phoneticPr fontId="2"/>
  </si>
  <si>
    <t>桑原06</t>
    <rPh sb="0" eb="2">
      <t>クワバラ</t>
    </rPh>
    <phoneticPr fontId="2"/>
  </si>
  <si>
    <t>道後04</t>
    <rPh sb="0" eb="2">
      <t>ドウゴ</t>
    </rPh>
    <phoneticPr fontId="2"/>
  </si>
  <si>
    <t>味生第二01</t>
    <rPh sb="0" eb="4">
      <t>ミブダイニ</t>
    </rPh>
    <phoneticPr fontId="2"/>
  </si>
  <si>
    <t>和気08</t>
    <rPh sb="0" eb="2">
      <t>ワケ</t>
    </rPh>
    <phoneticPr fontId="2"/>
  </si>
  <si>
    <t>石井東08</t>
    <rPh sb="0" eb="3">
      <t>イシイヒガシ</t>
    </rPh>
    <phoneticPr fontId="2"/>
  </si>
  <si>
    <t>椿06</t>
    <rPh sb="0" eb="1">
      <t>ツバキ</t>
    </rPh>
    <phoneticPr fontId="2"/>
  </si>
  <si>
    <t>松前14</t>
    <rPh sb="0" eb="2">
      <t>マサキ</t>
    </rPh>
    <phoneticPr fontId="2"/>
  </si>
  <si>
    <t>雄郡08</t>
    <rPh sb="0" eb="2">
      <t>ユウグン</t>
    </rPh>
    <phoneticPr fontId="2"/>
  </si>
  <si>
    <t>桑原07</t>
    <rPh sb="0" eb="2">
      <t>クワバラ</t>
    </rPh>
    <phoneticPr fontId="2"/>
  </si>
  <si>
    <t>道後05</t>
    <rPh sb="0" eb="2">
      <t>ドウゴ</t>
    </rPh>
    <phoneticPr fontId="2"/>
  </si>
  <si>
    <t>味生第二02</t>
    <rPh sb="0" eb="4">
      <t>ミブダイニ</t>
    </rPh>
    <phoneticPr fontId="2"/>
  </si>
  <si>
    <t>石井東09</t>
    <rPh sb="0" eb="3">
      <t>イシイヒガシ</t>
    </rPh>
    <phoneticPr fontId="2"/>
  </si>
  <si>
    <t>椿07</t>
    <rPh sb="0" eb="1">
      <t>ツバキ</t>
    </rPh>
    <phoneticPr fontId="2"/>
  </si>
  <si>
    <t>雄郡09</t>
    <rPh sb="0" eb="2">
      <t>ユウグン</t>
    </rPh>
    <phoneticPr fontId="2"/>
  </si>
  <si>
    <t>桑原08</t>
    <rPh sb="0" eb="2">
      <t>クワバラ</t>
    </rPh>
    <phoneticPr fontId="2"/>
  </si>
  <si>
    <t>道後06</t>
    <rPh sb="0" eb="2">
      <t>ドウゴ</t>
    </rPh>
    <phoneticPr fontId="2"/>
  </si>
  <si>
    <t>味生第二03</t>
    <rPh sb="0" eb="4">
      <t>ミブダイニ</t>
    </rPh>
    <phoneticPr fontId="2"/>
  </si>
  <si>
    <t>垣</t>
  </si>
  <si>
    <t>垣生01</t>
    <rPh sb="0" eb="2">
      <t>ハブ</t>
    </rPh>
    <phoneticPr fontId="2"/>
  </si>
  <si>
    <t>石井東10</t>
    <rPh sb="0" eb="3">
      <t>イシイヒガシ</t>
    </rPh>
    <phoneticPr fontId="2"/>
  </si>
  <si>
    <t>椿08</t>
    <rPh sb="0" eb="1">
      <t>ツバキ</t>
    </rPh>
    <phoneticPr fontId="2"/>
  </si>
  <si>
    <t>雄郡10</t>
    <rPh sb="0" eb="2">
      <t>ユウグン</t>
    </rPh>
    <phoneticPr fontId="2"/>
  </si>
  <si>
    <t>桑原09</t>
    <rPh sb="0" eb="2">
      <t>クワバラ</t>
    </rPh>
    <phoneticPr fontId="2"/>
  </si>
  <si>
    <t>道後07</t>
    <rPh sb="0" eb="2">
      <t>ドウゴ</t>
    </rPh>
    <phoneticPr fontId="2"/>
  </si>
  <si>
    <t>二</t>
  </si>
  <si>
    <t>味生第二04</t>
    <rPh sb="0" eb="4">
      <t>ミブダイニ</t>
    </rPh>
    <phoneticPr fontId="2"/>
  </si>
  <si>
    <t>垣生02</t>
    <rPh sb="0" eb="2">
      <t>ハブ</t>
    </rPh>
    <phoneticPr fontId="2"/>
  </si>
  <si>
    <t>石井東11</t>
    <rPh sb="0" eb="3">
      <t>イシイヒガシ</t>
    </rPh>
    <phoneticPr fontId="2"/>
  </si>
  <si>
    <t>伊</t>
  </si>
  <si>
    <t>伊予01</t>
    <rPh sb="0" eb="2">
      <t>イヨ</t>
    </rPh>
    <phoneticPr fontId="2"/>
  </si>
  <si>
    <t>雄郡11</t>
    <rPh sb="0" eb="2">
      <t>ユウグン</t>
    </rPh>
    <phoneticPr fontId="2"/>
  </si>
  <si>
    <t>道後08</t>
    <rPh sb="0" eb="2">
      <t>ドウゴ</t>
    </rPh>
    <phoneticPr fontId="2"/>
  </si>
  <si>
    <t>味生第二05</t>
    <rPh sb="0" eb="4">
      <t>ミブダイニ</t>
    </rPh>
    <phoneticPr fontId="2"/>
  </si>
  <si>
    <t>垣生03</t>
    <rPh sb="0" eb="2">
      <t>ハブ</t>
    </rPh>
    <phoneticPr fontId="2"/>
  </si>
  <si>
    <t>石井東12</t>
    <rPh sb="0" eb="3">
      <t>イシイヒガシ</t>
    </rPh>
    <phoneticPr fontId="2"/>
  </si>
  <si>
    <t>予</t>
  </si>
  <si>
    <t>伊予02</t>
    <rPh sb="0" eb="2">
      <t>イヨ</t>
    </rPh>
    <phoneticPr fontId="2"/>
  </si>
  <si>
    <t>雄郡12</t>
    <rPh sb="0" eb="2">
      <t>ユウグン</t>
    </rPh>
    <phoneticPr fontId="2"/>
  </si>
  <si>
    <t>道後09</t>
    <rPh sb="0" eb="2">
      <t>ドウゴ</t>
    </rPh>
    <phoneticPr fontId="2"/>
  </si>
  <si>
    <t>味生第二06</t>
    <rPh sb="0" eb="4">
      <t>ミブダイニ</t>
    </rPh>
    <phoneticPr fontId="2"/>
  </si>
  <si>
    <t>垣生04</t>
    <rPh sb="0" eb="2">
      <t>ハブ</t>
    </rPh>
    <phoneticPr fontId="2"/>
  </si>
  <si>
    <t>伊台01</t>
    <rPh sb="0" eb="2">
      <t>イダイ</t>
    </rPh>
    <phoneticPr fontId="2"/>
  </si>
  <si>
    <t>伊予03</t>
    <rPh sb="0" eb="2">
      <t>イヨ</t>
    </rPh>
    <phoneticPr fontId="2"/>
  </si>
  <si>
    <t>雄郡13</t>
    <rPh sb="0" eb="2">
      <t>ユウグン</t>
    </rPh>
    <phoneticPr fontId="2"/>
  </si>
  <si>
    <t>味酒01</t>
    <rPh sb="0" eb="2">
      <t>ミサケ</t>
    </rPh>
    <phoneticPr fontId="2"/>
  </si>
  <si>
    <t>味生第二07</t>
    <rPh sb="0" eb="4">
      <t>ミブダイニ</t>
    </rPh>
    <phoneticPr fontId="2"/>
  </si>
  <si>
    <t>垣生05</t>
    <rPh sb="0" eb="2">
      <t>ハブ</t>
    </rPh>
    <phoneticPr fontId="2"/>
  </si>
  <si>
    <t>台</t>
  </si>
  <si>
    <t>伊台02</t>
    <rPh sb="0" eb="2">
      <t>イダイ</t>
    </rPh>
    <phoneticPr fontId="2"/>
  </si>
  <si>
    <t>伊予04</t>
    <rPh sb="0" eb="2">
      <t>イヨ</t>
    </rPh>
    <phoneticPr fontId="2"/>
  </si>
  <si>
    <t>雄郡14</t>
    <rPh sb="0" eb="2">
      <t>ユウグン</t>
    </rPh>
    <phoneticPr fontId="2"/>
  </si>
  <si>
    <t>酒</t>
  </si>
  <si>
    <t>味酒02</t>
    <rPh sb="0" eb="2">
      <t>ミサケ</t>
    </rPh>
    <phoneticPr fontId="2"/>
  </si>
  <si>
    <t>湯</t>
  </si>
  <si>
    <t>湯築01</t>
    <rPh sb="0" eb="2">
      <t>ユヅキ</t>
    </rPh>
    <phoneticPr fontId="2"/>
  </si>
  <si>
    <t>垣生06</t>
    <rPh sb="0" eb="2">
      <t>ハブ</t>
    </rPh>
    <phoneticPr fontId="2"/>
  </si>
  <si>
    <t>石井北01</t>
    <rPh sb="0" eb="3">
      <t>イシイキタ</t>
    </rPh>
    <phoneticPr fontId="2"/>
  </si>
  <si>
    <t>伊台03</t>
    <rPh sb="0" eb="2">
      <t>イダイ</t>
    </rPh>
    <phoneticPr fontId="2"/>
  </si>
  <si>
    <t>伊予05</t>
    <rPh sb="0" eb="2">
      <t>イヨ</t>
    </rPh>
    <phoneticPr fontId="2"/>
  </si>
  <si>
    <t>雄郡15</t>
    <rPh sb="0" eb="2">
      <t>ユウグン</t>
    </rPh>
    <phoneticPr fontId="2"/>
  </si>
  <si>
    <t>味酒03</t>
    <rPh sb="0" eb="2">
      <t>ミサケ</t>
    </rPh>
    <phoneticPr fontId="2"/>
  </si>
  <si>
    <t>築</t>
  </si>
  <si>
    <t>湯築02</t>
    <rPh sb="0" eb="2">
      <t>ユヅキ</t>
    </rPh>
    <phoneticPr fontId="2"/>
  </si>
  <si>
    <t>生</t>
    <phoneticPr fontId="2"/>
  </si>
  <si>
    <t>生石01</t>
    <rPh sb="0" eb="1">
      <t>ナマ</t>
    </rPh>
    <rPh sb="1" eb="2">
      <t>イシ</t>
    </rPh>
    <phoneticPr fontId="2"/>
  </si>
  <si>
    <t>垣生07</t>
    <rPh sb="0" eb="2">
      <t>ハブ</t>
    </rPh>
    <phoneticPr fontId="2"/>
  </si>
  <si>
    <t>石井北02</t>
    <rPh sb="0" eb="3">
      <t>イシイキタ</t>
    </rPh>
    <phoneticPr fontId="2"/>
  </si>
  <si>
    <t>伊台04</t>
    <rPh sb="0" eb="2">
      <t>イダイ</t>
    </rPh>
    <phoneticPr fontId="2"/>
  </si>
  <si>
    <t>伊予06</t>
    <rPh sb="0" eb="2">
      <t>イヨ</t>
    </rPh>
    <phoneticPr fontId="2"/>
  </si>
  <si>
    <t>雄郡16</t>
    <rPh sb="0" eb="2">
      <t>ユウグン</t>
    </rPh>
    <phoneticPr fontId="2"/>
  </si>
  <si>
    <t>味酒04</t>
    <rPh sb="0" eb="2">
      <t>ミサケ</t>
    </rPh>
    <phoneticPr fontId="2"/>
  </si>
  <si>
    <t>湯築04</t>
    <rPh sb="0" eb="2">
      <t>ユヅキ</t>
    </rPh>
    <phoneticPr fontId="2"/>
  </si>
  <si>
    <t>石</t>
    <phoneticPr fontId="2"/>
  </si>
  <si>
    <t>生石02</t>
    <rPh sb="0" eb="1">
      <t>ナマ</t>
    </rPh>
    <rPh sb="1" eb="2">
      <t>イシ</t>
    </rPh>
    <phoneticPr fontId="2"/>
  </si>
  <si>
    <t>北</t>
  </si>
  <si>
    <t>石井北03</t>
    <rPh sb="0" eb="3">
      <t>イシイキタ</t>
    </rPh>
    <phoneticPr fontId="2"/>
  </si>
  <si>
    <t>伊予07</t>
    <rPh sb="0" eb="2">
      <t>イヨ</t>
    </rPh>
    <phoneticPr fontId="2"/>
  </si>
  <si>
    <t>雄郡17</t>
    <rPh sb="0" eb="2">
      <t>ユウグン</t>
    </rPh>
    <phoneticPr fontId="2"/>
  </si>
  <si>
    <t>味酒05</t>
    <rPh sb="0" eb="2">
      <t>ミサケ</t>
    </rPh>
    <phoneticPr fontId="2"/>
  </si>
  <si>
    <t>湯築05</t>
    <rPh sb="0" eb="2">
      <t>ユヅキ</t>
    </rPh>
    <phoneticPr fontId="2"/>
  </si>
  <si>
    <t>生石03</t>
    <rPh sb="0" eb="1">
      <t>ナマ</t>
    </rPh>
    <rPh sb="1" eb="2">
      <t>イシ</t>
    </rPh>
    <phoneticPr fontId="2"/>
  </si>
  <si>
    <t>石井北04</t>
    <rPh sb="0" eb="3">
      <t>イシイキタ</t>
    </rPh>
    <phoneticPr fontId="2"/>
  </si>
  <si>
    <t>湯山01</t>
    <rPh sb="0" eb="2">
      <t>ユヤマ</t>
    </rPh>
    <phoneticPr fontId="2"/>
  </si>
  <si>
    <t>味酒06</t>
    <rPh sb="0" eb="2">
      <t>ミサケ</t>
    </rPh>
    <phoneticPr fontId="2"/>
  </si>
  <si>
    <t>湯築06</t>
    <rPh sb="0" eb="2">
      <t>ユヅキ</t>
    </rPh>
    <phoneticPr fontId="2"/>
  </si>
  <si>
    <t>生石04</t>
    <rPh sb="0" eb="1">
      <t>ナマ</t>
    </rPh>
    <rPh sb="1" eb="2">
      <t>イシ</t>
    </rPh>
    <phoneticPr fontId="2"/>
  </si>
  <si>
    <t>余</t>
  </si>
  <si>
    <t>余土01</t>
    <rPh sb="0" eb="2">
      <t>ヨド</t>
    </rPh>
    <phoneticPr fontId="2"/>
  </si>
  <si>
    <t>石井北05</t>
    <rPh sb="0" eb="3">
      <t>イシイキタ</t>
    </rPh>
    <phoneticPr fontId="2"/>
  </si>
  <si>
    <t>山</t>
  </si>
  <si>
    <t>湯山02</t>
    <rPh sb="0" eb="2">
      <t>ユヤマ</t>
    </rPh>
    <phoneticPr fontId="2"/>
  </si>
  <si>
    <t>新</t>
  </si>
  <si>
    <t>新玉01</t>
    <rPh sb="0" eb="2">
      <t>アラタマ</t>
    </rPh>
    <phoneticPr fontId="2"/>
  </si>
  <si>
    <t>味酒07</t>
    <rPh sb="0" eb="2">
      <t>ミサケ</t>
    </rPh>
    <phoneticPr fontId="2"/>
  </si>
  <si>
    <t>湯築07</t>
    <rPh sb="0" eb="2">
      <t>ユヅキ</t>
    </rPh>
    <phoneticPr fontId="2"/>
  </si>
  <si>
    <t>生石05</t>
    <rPh sb="0" eb="1">
      <t>ナマ</t>
    </rPh>
    <rPh sb="1" eb="2">
      <t>イシ</t>
    </rPh>
    <phoneticPr fontId="2"/>
  </si>
  <si>
    <t>土</t>
  </si>
  <si>
    <t>余土02</t>
    <rPh sb="0" eb="2">
      <t>ヨド</t>
    </rPh>
    <phoneticPr fontId="2"/>
  </si>
  <si>
    <t>石井北06</t>
    <rPh sb="0" eb="3">
      <t>イシイキタ</t>
    </rPh>
    <phoneticPr fontId="2"/>
  </si>
  <si>
    <t>湯山03</t>
    <rPh sb="0" eb="2">
      <t>ユヤマ</t>
    </rPh>
    <phoneticPr fontId="2"/>
  </si>
  <si>
    <t>伊予10</t>
    <rPh sb="0" eb="2">
      <t>イヨ</t>
    </rPh>
    <phoneticPr fontId="2"/>
  </si>
  <si>
    <t>伊予</t>
  </si>
  <si>
    <t>玉</t>
  </si>
  <si>
    <t>新玉02</t>
    <rPh sb="0" eb="2">
      <t>アラタマ</t>
    </rPh>
    <phoneticPr fontId="2"/>
  </si>
  <si>
    <t>味酒08</t>
    <rPh sb="0" eb="2">
      <t>ミサケ</t>
    </rPh>
    <phoneticPr fontId="2"/>
  </si>
  <si>
    <t>湯築08</t>
    <rPh sb="0" eb="2">
      <t>ユヅキ</t>
    </rPh>
    <phoneticPr fontId="2"/>
  </si>
  <si>
    <t>生石06</t>
    <rPh sb="0" eb="1">
      <t>ナマ</t>
    </rPh>
    <rPh sb="1" eb="2">
      <t>イシ</t>
    </rPh>
    <phoneticPr fontId="2"/>
  </si>
  <si>
    <t>余土03</t>
    <rPh sb="0" eb="2">
      <t>ヨド</t>
    </rPh>
    <phoneticPr fontId="2"/>
  </si>
  <si>
    <t>石井北07</t>
    <rPh sb="0" eb="3">
      <t>イシイキタ</t>
    </rPh>
    <phoneticPr fontId="2"/>
  </si>
  <si>
    <t>湯山04</t>
    <rPh sb="0" eb="2">
      <t>ユヤマ</t>
    </rPh>
    <phoneticPr fontId="2"/>
  </si>
  <si>
    <t>松前</t>
  </si>
  <si>
    <t>新玉03</t>
    <rPh sb="0" eb="2">
      <t>アラタマ</t>
    </rPh>
    <phoneticPr fontId="2"/>
  </si>
  <si>
    <t>味酒09</t>
    <rPh sb="0" eb="2">
      <t>ミサケ</t>
    </rPh>
    <phoneticPr fontId="2"/>
  </si>
  <si>
    <t>湯築09</t>
    <rPh sb="0" eb="2">
      <t>ユヅキ</t>
    </rPh>
    <phoneticPr fontId="2"/>
  </si>
  <si>
    <t>生石07</t>
    <rPh sb="0" eb="1">
      <t>ナマ</t>
    </rPh>
    <rPh sb="1" eb="2">
      <t>イシ</t>
    </rPh>
    <phoneticPr fontId="2"/>
  </si>
  <si>
    <t>余土04</t>
    <rPh sb="0" eb="2">
      <t>ヨド</t>
    </rPh>
    <phoneticPr fontId="2"/>
  </si>
  <si>
    <t>石井北08</t>
    <rPh sb="0" eb="3">
      <t>イシイキタ</t>
    </rPh>
    <phoneticPr fontId="2"/>
  </si>
  <si>
    <t>湯山05</t>
    <rPh sb="0" eb="2">
      <t>ユヤマ</t>
    </rPh>
    <phoneticPr fontId="2"/>
  </si>
  <si>
    <t>北条01</t>
    <rPh sb="0" eb="2">
      <t>ホウジョウ</t>
    </rPh>
    <phoneticPr fontId="2"/>
  </si>
  <si>
    <t>砥部</t>
  </si>
  <si>
    <t>新玉04</t>
    <rPh sb="0" eb="2">
      <t>アラタマ</t>
    </rPh>
    <phoneticPr fontId="2"/>
  </si>
  <si>
    <t>味酒10</t>
    <rPh sb="0" eb="2">
      <t>ミサケ</t>
    </rPh>
    <phoneticPr fontId="2"/>
  </si>
  <si>
    <t>湯築10</t>
    <rPh sb="0" eb="2">
      <t>ユヅキ</t>
    </rPh>
    <phoneticPr fontId="2"/>
  </si>
  <si>
    <t>生石08</t>
    <rPh sb="0" eb="1">
      <t>ナマ</t>
    </rPh>
    <rPh sb="1" eb="2">
      <t>イシ</t>
    </rPh>
    <phoneticPr fontId="2"/>
  </si>
  <si>
    <t>余土05</t>
    <rPh sb="0" eb="2">
      <t>ヨド</t>
    </rPh>
    <phoneticPr fontId="2"/>
  </si>
  <si>
    <t>石井北09</t>
    <rPh sb="0" eb="3">
      <t>イシイキタ</t>
    </rPh>
    <phoneticPr fontId="2"/>
  </si>
  <si>
    <t>条</t>
  </si>
  <si>
    <t>北条02</t>
    <rPh sb="0" eb="2">
      <t>ホウジョウ</t>
    </rPh>
    <phoneticPr fontId="2"/>
  </si>
  <si>
    <t>重信</t>
  </si>
  <si>
    <t>新玉05</t>
    <rPh sb="0" eb="2">
      <t>アラタマ</t>
    </rPh>
    <phoneticPr fontId="2"/>
  </si>
  <si>
    <t>味酒11</t>
    <rPh sb="0" eb="2">
      <t>ミサケ</t>
    </rPh>
    <phoneticPr fontId="2"/>
  </si>
  <si>
    <t>湯築11</t>
    <rPh sb="0" eb="2">
      <t>ユヅキ</t>
    </rPh>
    <phoneticPr fontId="2"/>
  </si>
  <si>
    <t>生石09</t>
    <rPh sb="0" eb="1">
      <t>ナマ</t>
    </rPh>
    <rPh sb="1" eb="2">
      <t>イシ</t>
    </rPh>
    <phoneticPr fontId="2"/>
  </si>
  <si>
    <t>余土06</t>
    <rPh sb="0" eb="2">
      <t>ヨド</t>
    </rPh>
    <phoneticPr fontId="2"/>
  </si>
  <si>
    <t>石井北10</t>
    <rPh sb="0" eb="3">
      <t>イシイキタ</t>
    </rPh>
    <phoneticPr fontId="2"/>
  </si>
  <si>
    <t>荏原01</t>
    <rPh sb="0" eb="2">
      <t>ニンバラ</t>
    </rPh>
    <phoneticPr fontId="2"/>
  </si>
  <si>
    <t>北条03</t>
    <rPh sb="0" eb="2">
      <t>ホウジョウ</t>
    </rPh>
    <phoneticPr fontId="2"/>
  </si>
  <si>
    <t>川内</t>
  </si>
  <si>
    <t>新玉06</t>
    <rPh sb="0" eb="2">
      <t>アラタマ</t>
    </rPh>
    <phoneticPr fontId="2"/>
  </si>
  <si>
    <t>味酒12</t>
    <rPh sb="0" eb="2">
      <t>ミサケ</t>
    </rPh>
    <phoneticPr fontId="2"/>
  </si>
  <si>
    <t>湯築12</t>
    <rPh sb="0" eb="2">
      <t>ユヅキ</t>
    </rPh>
    <phoneticPr fontId="2"/>
  </si>
  <si>
    <t>余土07</t>
    <rPh sb="0" eb="2">
      <t>ヨド</t>
    </rPh>
    <phoneticPr fontId="2"/>
  </si>
  <si>
    <t>重</t>
  </si>
  <si>
    <t>重信01</t>
    <rPh sb="0" eb="2">
      <t>シゲノブ</t>
    </rPh>
    <phoneticPr fontId="2"/>
  </si>
  <si>
    <t>北条04</t>
    <rPh sb="0" eb="2">
      <t>ホウジョウ</t>
    </rPh>
    <phoneticPr fontId="2"/>
  </si>
  <si>
    <t>北条</t>
  </si>
  <si>
    <t>新玉07</t>
    <rPh sb="0" eb="2">
      <t>アラタマ</t>
    </rPh>
    <phoneticPr fontId="2"/>
  </si>
  <si>
    <t>味酒13</t>
    <rPh sb="0" eb="2">
      <t>ミサケ</t>
    </rPh>
    <phoneticPr fontId="2"/>
  </si>
  <si>
    <t>湯築13</t>
    <rPh sb="0" eb="2">
      <t>ユヅキ</t>
    </rPh>
    <phoneticPr fontId="2"/>
  </si>
  <si>
    <t>余土08</t>
    <rPh sb="0" eb="2">
      <t>ヨド</t>
    </rPh>
    <phoneticPr fontId="2"/>
  </si>
  <si>
    <t>小</t>
  </si>
  <si>
    <t>小野01</t>
    <rPh sb="0" eb="2">
      <t>オノ</t>
    </rPh>
    <phoneticPr fontId="2"/>
  </si>
  <si>
    <t>信</t>
  </si>
  <si>
    <t>重信02</t>
    <rPh sb="0" eb="2">
      <t>シゲノブ</t>
    </rPh>
    <phoneticPr fontId="2"/>
  </si>
  <si>
    <t>北条05</t>
    <rPh sb="0" eb="2">
      <t>ホウジョウ</t>
    </rPh>
    <phoneticPr fontId="2"/>
  </si>
  <si>
    <t>新玉08</t>
    <rPh sb="0" eb="2">
      <t>アラタマ</t>
    </rPh>
    <phoneticPr fontId="2"/>
  </si>
  <si>
    <t>味酒14</t>
    <rPh sb="0" eb="2">
      <t>ミサケ</t>
    </rPh>
    <phoneticPr fontId="2"/>
  </si>
  <si>
    <t>潮</t>
  </si>
  <si>
    <t>潮見01</t>
    <rPh sb="0" eb="2">
      <t>シオミ</t>
    </rPh>
    <phoneticPr fontId="2"/>
  </si>
  <si>
    <t>野</t>
    <phoneticPr fontId="2"/>
  </si>
  <si>
    <t>小野02</t>
    <rPh sb="0" eb="2">
      <t>オノ</t>
    </rPh>
    <phoneticPr fontId="2"/>
  </si>
  <si>
    <t>重信03</t>
    <rPh sb="0" eb="2">
      <t>シゲノブ</t>
    </rPh>
    <phoneticPr fontId="2"/>
  </si>
  <si>
    <t>北条06</t>
    <rPh sb="0" eb="2">
      <t>ホウジョウ</t>
    </rPh>
    <phoneticPr fontId="2"/>
  </si>
  <si>
    <t>新玉09</t>
    <rPh sb="0" eb="2">
      <t>アラタマ</t>
    </rPh>
    <phoneticPr fontId="2"/>
  </si>
  <si>
    <t>味酒15</t>
    <rPh sb="0" eb="2">
      <t>ミサケ</t>
    </rPh>
    <phoneticPr fontId="2"/>
  </si>
  <si>
    <t>三</t>
  </si>
  <si>
    <t>三津浜01</t>
    <rPh sb="0" eb="3">
      <t>ミツハマ</t>
    </rPh>
    <phoneticPr fontId="2"/>
  </si>
  <si>
    <t>見</t>
  </si>
  <si>
    <t>潮見02</t>
    <rPh sb="0" eb="2">
      <t>シオミ</t>
    </rPh>
    <phoneticPr fontId="2"/>
  </si>
  <si>
    <t>久米01</t>
    <rPh sb="0" eb="2">
      <t>クメ</t>
    </rPh>
    <phoneticPr fontId="2"/>
  </si>
  <si>
    <t>小野03</t>
    <rPh sb="0" eb="2">
      <t>オノ</t>
    </rPh>
    <phoneticPr fontId="2"/>
  </si>
  <si>
    <t>重信04</t>
    <rPh sb="0" eb="2">
      <t>シゲノブ</t>
    </rPh>
    <phoneticPr fontId="2"/>
  </si>
  <si>
    <t>新玉10</t>
    <rPh sb="0" eb="2">
      <t>アラタマ</t>
    </rPh>
    <phoneticPr fontId="2"/>
  </si>
  <si>
    <t>味酒16</t>
    <rPh sb="0" eb="2">
      <t>ミサケ</t>
    </rPh>
    <phoneticPr fontId="2"/>
  </si>
  <si>
    <t>津</t>
  </si>
  <si>
    <t>三津浜02</t>
    <rPh sb="0" eb="3">
      <t>ミツハマ</t>
    </rPh>
    <phoneticPr fontId="2"/>
  </si>
  <si>
    <t>潮見03</t>
    <rPh sb="0" eb="2">
      <t>シオミ</t>
    </rPh>
    <phoneticPr fontId="2"/>
  </si>
  <si>
    <t>久米02</t>
    <rPh sb="0" eb="2">
      <t>クメ</t>
    </rPh>
    <phoneticPr fontId="2"/>
  </si>
  <si>
    <t>小野04</t>
    <rPh sb="0" eb="2">
      <t>オノ</t>
    </rPh>
    <phoneticPr fontId="2"/>
  </si>
  <si>
    <t>重信05</t>
    <rPh sb="0" eb="2">
      <t>シゲノブ</t>
    </rPh>
    <phoneticPr fontId="2"/>
  </si>
  <si>
    <t>新玉11</t>
    <rPh sb="0" eb="2">
      <t>アラタマ</t>
    </rPh>
    <phoneticPr fontId="2"/>
  </si>
  <si>
    <t>味酒17</t>
    <rPh sb="0" eb="2">
      <t>ミサケ</t>
    </rPh>
    <phoneticPr fontId="2"/>
  </si>
  <si>
    <t>浜</t>
    <phoneticPr fontId="2"/>
  </si>
  <si>
    <t>三津浜03</t>
    <rPh sb="0" eb="3">
      <t>ミツハマ</t>
    </rPh>
    <phoneticPr fontId="2"/>
  </si>
  <si>
    <t>潮見04</t>
    <rPh sb="0" eb="2">
      <t>シオミ</t>
    </rPh>
    <phoneticPr fontId="2"/>
  </si>
  <si>
    <t>久米03</t>
    <rPh sb="0" eb="2">
      <t>クメ</t>
    </rPh>
    <phoneticPr fontId="2"/>
  </si>
  <si>
    <t>小野05</t>
    <rPh sb="0" eb="2">
      <t>オノ</t>
    </rPh>
    <phoneticPr fontId="2"/>
  </si>
  <si>
    <t>重信06</t>
    <rPh sb="0" eb="2">
      <t>シゲノブ</t>
    </rPh>
    <phoneticPr fontId="2"/>
  </si>
  <si>
    <t>/RNC</t>
  </si>
  <si>
    <t>三津浜04</t>
    <rPh sb="0" eb="3">
      <t>ミツハマ</t>
    </rPh>
    <phoneticPr fontId="2"/>
  </si>
  <si>
    <t>潮見05</t>
    <rPh sb="0" eb="2">
      <t>シオミ</t>
    </rPh>
    <phoneticPr fontId="2"/>
  </si>
  <si>
    <t>久米04</t>
    <rPh sb="0" eb="2">
      <t>クメ</t>
    </rPh>
    <phoneticPr fontId="2"/>
  </si>
  <si>
    <t>小野06</t>
    <rPh sb="0" eb="2">
      <t>オノ</t>
    </rPh>
    <phoneticPr fontId="2"/>
  </si>
  <si>
    <t>重信07</t>
    <rPh sb="0" eb="2">
      <t>シゲノブ</t>
    </rPh>
    <phoneticPr fontId="2"/>
  </si>
  <si>
    <t>東雲01</t>
    <rPh sb="0" eb="2">
      <t>シノノメ</t>
    </rPh>
    <phoneticPr fontId="2"/>
  </si>
  <si>
    <t>三津浜05</t>
    <rPh sb="0" eb="3">
      <t>ミツハマ</t>
    </rPh>
    <phoneticPr fontId="2"/>
  </si>
  <si>
    <t>久米05</t>
    <rPh sb="0" eb="2">
      <t>クメ</t>
    </rPh>
    <phoneticPr fontId="2"/>
  </si>
  <si>
    <t>小野07</t>
    <rPh sb="0" eb="2">
      <t>オノ</t>
    </rPh>
    <phoneticPr fontId="2"/>
  </si>
  <si>
    <t>雲</t>
  </si>
  <si>
    <t>東雲02</t>
    <rPh sb="0" eb="2">
      <t>シノノメ</t>
    </rPh>
    <phoneticPr fontId="2"/>
  </si>
  <si>
    <t>三津浜06</t>
    <rPh sb="0" eb="3">
      <t>ミツハマ</t>
    </rPh>
    <phoneticPr fontId="2"/>
  </si>
  <si>
    <t>久米06</t>
    <rPh sb="0" eb="2">
      <t>クメ</t>
    </rPh>
    <phoneticPr fontId="2"/>
  </si>
  <si>
    <t>小野08</t>
    <rPh sb="0" eb="2">
      <t>オノ</t>
    </rPh>
    <phoneticPr fontId="2"/>
  </si>
  <si>
    <t>東雲03</t>
    <rPh sb="0" eb="2">
      <t>シノノメ</t>
    </rPh>
    <phoneticPr fontId="2"/>
  </si>
  <si>
    <t>久米07</t>
    <rPh sb="0" eb="2">
      <t>クメ</t>
    </rPh>
    <phoneticPr fontId="2"/>
  </si>
  <si>
    <t>東雲04</t>
    <rPh sb="0" eb="2">
      <t>シノノメ</t>
    </rPh>
    <phoneticPr fontId="2"/>
  </si>
  <si>
    <t>久米08</t>
    <rPh sb="0" eb="2">
      <t>クメ</t>
    </rPh>
    <phoneticPr fontId="2"/>
  </si>
  <si>
    <t>浮</t>
  </si>
  <si>
    <t>浮穴01</t>
    <rPh sb="0" eb="1">
      <t>ウ</t>
    </rPh>
    <rPh sb="1" eb="2">
      <t>アナ</t>
    </rPh>
    <phoneticPr fontId="2"/>
  </si>
  <si>
    <t>川内01</t>
    <rPh sb="0" eb="2">
      <t>カワウチ</t>
    </rPh>
    <phoneticPr fontId="2"/>
  </si>
  <si>
    <t>東雲05</t>
    <rPh sb="0" eb="2">
      <t>シノノメ</t>
    </rPh>
    <phoneticPr fontId="2"/>
  </si>
  <si>
    <t>久米09</t>
    <rPh sb="0" eb="2">
      <t>クメ</t>
    </rPh>
    <phoneticPr fontId="2"/>
  </si>
  <si>
    <t>穴</t>
  </si>
  <si>
    <t>浮穴02</t>
    <rPh sb="0" eb="1">
      <t>ウ</t>
    </rPh>
    <rPh sb="1" eb="2">
      <t>アナ</t>
    </rPh>
    <phoneticPr fontId="2"/>
  </si>
  <si>
    <t>総合計</t>
    <rPh sb="0" eb="3">
      <t>ソウゴウケイ</t>
    </rPh>
    <phoneticPr fontId="2"/>
  </si>
  <si>
    <t>東雲06</t>
    <rPh sb="0" eb="2">
      <t>シノノメ</t>
    </rPh>
    <phoneticPr fontId="2"/>
  </si>
  <si>
    <t>久米10</t>
    <rPh sb="0" eb="2">
      <t>クメ</t>
    </rPh>
    <phoneticPr fontId="2"/>
  </si>
  <si>
    <t>浮穴03</t>
    <rPh sb="0" eb="1">
      <t>ウ</t>
    </rPh>
    <rPh sb="1" eb="2">
      <t>アナ</t>
    </rPh>
    <phoneticPr fontId="2"/>
  </si>
  <si>
    <t>東雲07</t>
    <rPh sb="0" eb="2">
      <t>シノノメ</t>
    </rPh>
    <phoneticPr fontId="2"/>
  </si>
  <si>
    <t>久米11</t>
    <rPh sb="0" eb="2">
      <t>クメ</t>
    </rPh>
    <phoneticPr fontId="2"/>
  </si>
  <si>
    <t>久米12</t>
    <rPh sb="0" eb="2">
      <t>クメ</t>
    </rPh>
    <phoneticPr fontId="2"/>
  </si>
  <si>
    <t>久米13</t>
    <rPh sb="0" eb="2">
      <t>クメ</t>
    </rPh>
    <phoneticPr fontId="2"/>
  </si>
  <si>
    <t>↓</t>
    <phoneticPr fontId="2"/>
  </si>
  <si>
    <t>ブロック全体での申込は部エリア名の左側に■をコピー&amp;ペーストして下さい。</t>
    <rPh sb="4" eb="6">
      <t>ゼンタイ</t>
    </rPh>
    <rPh sb="8" eb="10">
      <t>モウシコミ</t>
    </rPh>
    <rPh sb="11" eb="12">
      <t>ブ</t>
    </rPh>
    <rPh sb="15" eb="16">
      <t>メイ</t>
    </rPh>
    <rPh sb="17" eb="19">
      <t>ヒダリガワ</t>
    </rPh>
    <rPh sb="32" eb="33">
      <t>クダ</t>
    </rPh>
    <phoneticPr fontId="2"/>
  </si>
  <si>
    <t>＜ 松山市　城北部(清水・宮前・高浜・潮見・久枝・堀江・和気) ＞</t>
    <rPh sb="2" eb="5">
      <t>マツヤマシ</t>
    </rPh>
    <rPh sb="6" eb="8">
      <t>ジョウホク</t>
    </rPh>
    <rPh sb="8" eb="9">
      <t>ブ</t>
    </rPh>
    <rPh sb="10" eb="12">
      <t>シミズ</t>
    </rPh>
    <rPh sb="13" eb="15">
      <t>ミヤマエ</t>
    </rPh>
    <rPh sb="16" eb="18">
      <t>タカハマ</t>
    </rPh>
    <rPh sb="19" eb="21">
      <t>シオミ</t>
    </rPh>
    <rPh sb="22" eb="24">
      <t>ヒサエダ</t>
    </rPh>
    <rPh sb="25" eb="27">
      <t>ホリエ</t>
    </rPh>
    <rPh sb="28" eb="30">
      <t>ワケ</t>
    </rPh>
    <phoneticPr fontId="4"/>
  </si>
  <si>
    <t>DM</t>
    <phoneticPr fontId="2"/>
  </si>
  <si>
    <r>
      <t>←ｴﾘｱ単位での申込はｴﾘｱＮｏ.左欄に左の</t>
    </r>
    <r>
      <rPr>
        <sz val="10"/>
        <color indexed="10"/>
        <rFont val="ＭＳ Ｐゴシック"/>
        <family val="3"/>
        <charset val="128"/>
      </rPr>
      <t>●</t>
    </r>
    <r>
      <rPr>
        <sz val="10"/>
        <rFont val="ＭＳ Ｐゴシック"/>
        <family val="3"/>
        <charset val="128"/>
      </rPr>
      <t>をｺﾋﾟｰ&amp;ﾍﾟｰｽﾄすると自動的にｴﾘｱ部数が入ります。</t>
    </r>
    <rPh sb="4" eb="6">
      <t>タンイ</t>
    </rPh>
    <rPh sb="8" eb="10">
      <t>モウシコミ</t>
    </rPh>
    <rPh sb="17" eb="18">
      <t>ヒダリ</t>
    </rPh>
    <rPh sb="18" eb="19">
      <t>ラン</t>
    </rPh>
    <rPh sb="20" eb="21">
      <t>ヒダリ</t>
    </rPh>
    <phoneticPr fontId="4"/>
  </si>
  <si>
    <t>30-1</t>
    <phoneticPr fontId="4"/>
  </si>
  <si>
    <t>30-2</t>
    <phoneticPr fontId="2"/>
  </si>
  <si>
    <t>30-3</t>
    <phoneticPr fontId="2"/>
  </si>
  <si>
    <t>ブロック全体での申込は部エリア名の左側に■をコピー&amp;ペーストして下さい。</t>
  </si>
  <si>
    <t>雄郡18</t>
    <rPh sb="0" eb="2">
      <t>ユウグン</t>
    </rPh>
    <phoneticPr fontId="2"/>
  </si>
  <si>
    <t>配布員届 335部</t>
    <rPh sb="0" eb="4">
      <t>ハイフイントドケ</t>
    </rPh>
    <rPh sb="8" eb="9">
      <t>ブ</t>
    </rPh>
    <phoneticPr fontId="2"/>
  </si>
  <si>
    <t>残185部は戸田さんへ</t>
    <rPh sb="0" eb="1">
      <t>ザン</t>
    </rPh>
    <rPh sb="4" eb="5">
      <t>ブ</t>
    </rPh>
    <rPh sb="6" eb="8">
      <t>トダ</t>
    </rPh>
    <phoneticPr fontId="2"/>
  </si>
  <si>
    <t>東温市
重信</t>
    <rPh sb="0" eb="3">
      <t>トウオンシ</t>
    </rPh>
    <rPh sb="4" eb="6">
      <t>シゲノブ</t>
    </rPh>
    <phoneticPr fontId="4"/>
  </si>
  <si>
    <r>
      <t>＜ 松山市　遠方部</t>
    </r>
    <r>
      <rPr>
        <b/>
        <sz val="12"/>
        <rFont val="ＭＳ Ｐゴシック"/>
        <family val="3"/>
        <charset val="128"/>
      </rPr>
      <t xml:space="preserve">(東温市・砥部町・松前町・伊予市・北条)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エンポウ</t>
    </rPh>
    <rPh sb="8" eb="9">
      <t>ブ</t>
    </rPh>
    <rPh sb="10" eb="13">
      <t>トウオンシ</t>
    </rPh>
    <rPh sb="14" eb="17">
      <t>トベチョウ</t>
    </rPh>
    <rPh sb="18" eb="21">
      <t>マサキチョウ</t>
    </rPh>
    <rPh sb="22" eb="24">
      <t>イヨ</t>
    </rPh>
    <rPh sb="24" eb="25">
      <t>シ</t>
    </rPh>
    <rPh sb="26" eb="28">
      <t>ホウジョウ</t>
    </rPh>
    <phoneticPr fontId="4"/>
  </si>
  <si>
    <t>東温市 川内</t>
    <rPh sb="0" eb="3">
      <t>トウオンシ</t>
    </rPh>
    <rPh sb="4" eb="6">
      <t>カワウチ</t>
    </rPh>
    <phoneticPr fontId="4"/>
  </si>
  <si>
    <t>37</t>
    <phoneticPr fontId="4"/>
  </si>
  <si>
    <t>38-3</t>
  </si>
  <si>
    <t>38-4</t>
  </si>
  <si>
    <t>38-5</t>
  </si>
  <si>
    <t>38-6</t>
  </si>
  <si>
    <t>38-7</t>
  </si>
  <si>
    <t>38-9</t>
    <phoneticPr fontId="2"/>
  </si>
  <si>
    <t>38-10</t>
    <phoneticPr fontId="2"/>
  </si>
  <si>
    <t>39-2</t>
    <phoneticPr fontId="2"/>
  </si>
  <si>
    <t>39-3</t>
    <phoneticPr fontId="2"/>
  </si>
  <si>
    <t>39-4</t>
    <phoneticPr fontId="2"/>
  </si>
  <si>
    <t>39-8</t>
  </si>
  <si>
    <t>39-11</t>
  </si>
  <si>
    <t>39-14</t>
    <phoneticPr fontId="2"/>
  </si>
  <si>
    <t>40-1</t>
    <phoneticPr fontId="4"/>
  </si>
  <si>
    <t>40-10</t>
    <phoneticPr fontId="2"/>
  </si>
  <si>
    <t>銘柄（</t>
    <rPh sb="0" eb="2">
      <t>メイガラ</t>
    </rPh>
    <phoneticPr fontId="2"/>
  </si>
  <si>
    <t>砥部08</t>
    <rPh sb="0" eb="2">
      <t>トベ</t>
    </rPh>
    <phoneticPr fontId="2"/>
  </si>
  <si>
    <t>松前01</t>
    <rPh sb="0" eb="2">
      <t>マサキ</t>
    </rPh>
    <phoneticPr fontId="2"/>
  </si>
  <si>
    <t>さくら05</t>
    <phoneticPr fontId="2"/>
  </si>
  <si>
    <t>松前12</t>
    <rPh sb="0" eb="2">
      <t>マサキ</t>
    </rPh>
    <phoneticPr fontId="2"/>
  </si>
  <si>
    <t>松前13</t>
    <rPh sb="0" eb="2">
      <t>マサキ</t>
    </rPh>
    <phoneticPr fontId="2"/>
  </si>
  <si>
    <t>松前15</t>
    <rPh sb="0" eb="2">
      <t>マサキ</t>
    </rPh>
    <phoneticPr fontId="2"/>
  </si>
  <si>
    <t>重信08</t>
    <rPh sb="0" eb="2">
      <t>シゲノブ</t>
    </rPh>
    <phoneticPr fontId="2"/>
  </si>
  <si>
    <t>伊予08</t>
    <rPh sb="0" eb="2">
      <t>イヨ</t>
    </rPh>
    <phoneticPr fontId="2"/>
  </si>
  <si>
    <t>伊予09</t>
    <rPh sb="0" eb="2">
      <t>イヨ</t>
    </rPh>
    <phoneticPr fontId="2"/>
  </si>
  <si>
    <t>38-2</t>
    <phoneticPr fontId="2"/>
  </si>
  <si>
    <t>東温市   重信　計</t>
    <rPh sb="0" eb="3">
      <t>トウオンシ</t>
    </rPh>
    <rPh sb="6" eb="8">
      <t>シゲノブ</t>
    </rPh>
    <rPh sb="9" eb="10">
      <t>ケイ</t>
    </rPh>
    <phoneticPr fontId="4"/>
  </si>
  <si>
    <t>東温市   川内　計</t>
    <rPh sb="0" eb="3">
      <t>トウオンシ</t>
    </rPh>
    <rPh sb="6" eb="8">
      <t>カワウチ</t>
    </rPh>
    <rPh sb="9" eb="10">
      <t>ケイ</t>
    </rPh>
    <phoneticPr fontId="4"/>
  </si>
  <si>
    <t>37　計</t>
    <phoneticPr fontId="2"/>
  </si>
  <si>
    <t>27　計</t>
    <phoneticPr fontId="4"/>
  </si>
  <si>
    <t>26　計</t>
    <phoneticPr fontId="4"/>
  </si>
  <si>
    <t>25　計</t>
    <phoneticPr fontId="4"/>
  </si>
  <si>
    <t>24　計</t>
    <rPh sb="3" eb="4">
      <t>ケイ</t>
    </rPh>
    <phoneticPr fontId="4"/>
  </si>
  <si>
    <t>29　計</t>
    <phoneticPr fontId="4"/>
  </si>
  <si>
    <t>30　計</t>
    <phoneticPr fontId="4"/>
  </si>
  <si>
    <t>8　計</t>
    <rPh sb="2" eb="3">
      <t>ケイ</t>
    </rPh>
    <phoneticPr fontId="4"/>
  </si>
  <si>
    <t>19　計</t>
    <phoneticPr fontId="4"/>
  </si>
  <si>
    <t>39　計</t>
    <phoneticPr fontId="4"/>
  </si>
  <si>
    <t>番町</t>
    <rPh sb="0" eb="2">
      <t>バンチョウ</t>
    </rPh>
    <phoneticPr fontId="2"/>
  </si>
  <si>
    <t>八坂</t>
    <rPh sb="0" eb="2">
      <t>ヤサカ</t>
    </rPh>
    <phoneticPr fontId="2"/>
  </si>
  <si>
    <t>雄郡</t>
    <rPh sb="0" eb="2">
      <t>ユウグン</t>
    </rPh>
    <phoneticPr fontId="2"/>
  </si>
  <si>
    <t>新玉</t>
    <rPh sb="0" eb="2">
      <t>アラタマ</t>
    </rPh>
    <phoneticPr fontId="2"/>
  </si>
  <si>
    <t>東雲</t>
    <rPh sb="0" eb="2">
      <t>シノノメ</t>
    </rPh>
    <phoneticPr fontId="2"/>
  </si>
  <si>
    <t>素鵞</t>
    <rPh sb="0" eb="2">
      <t>ソガ</t>
    </rPh>
    <phoneticPr fontId="2"/>
  </si>
  <si>
    <t>中
心
部</t>
    <rPh sb="0" eb="1">
      <t>チュウ</t>
    </rPh>
    <rPh sb="2" eb="3">
      <t>シン</t>
    </rPh>
    <rPh sb="4" eb="5">
      <t>ブ</t>
    </rPh>
    <phoneticPr fontId="2"/>
  </si>
  <si>
    <t>中心部計</t>
    <rPh sb="0" eb="3">
      <t>チュウシンブ</t>
    </rPh>
    <rPh sb="3" eb="4">
      <t>ケイ</t>
    </rPh>
    <phoneticPr fontId="2"/>
  </si>
  <si>
    <t>清水</t>
    <rPh sb="0" eb="2">
      <t>シミズ</t>
    </rPh>
    <phoneticPr fontId="2"/>
  </si>
  <si>
    <t>宮前</t>
    <rPh sb="0" eb="2">
      <t>ミヤマエ</t>
    </rPh>
    <phoneticPr fontId="2"/>
  </si>
  <si>
    <t>高浜</t>
    <rPh sb="0" eb="2">
      <t>タカハマ</t>
    </rPh>
    <phoneticPr fontId="2"/>
  </si>
  <si>
    <t>潮見</t>
    <rPh sb="0" eb="2">
      <t>シオミ</t>
    </rPh>
    <phoneticPr fontId="2"/>
  </si>
  <si>
    <t>久枝</t>
    <rPh sb="0" eb="2">
      <t>ヒサエダ</t>
    </rPh>
    <phoneticPr fontId="2"/>
  </si>
  <si>
    <t>堀江</t>
    <rPh sb="0" eb="2">
      <t>ホリエ</t>
    </rPh>
    <phoneticPr fontId="2"/>
  </si>
  <si>
    <t>和気</t>
    <rPh sb="0" eb="2">
      <t>ワケ</t>
    </rPh>
    <phoneticPr fontId="2"/>
  </si>
  <si>
    <t>城
北
部</t>
    <rPh sb="0" eb="1">
      <t>シロ</t>
    </rPh>
    <rPh sb="2" eb="3">
      <t>キタ</t>
    </rPh>
    <rPh sb="4" eb="5">
      <t>ブ</t>
    </rPh>
    <phoneticPr fontId="2"/>
  </si>
  <si>
    <t>城北部計</t>
    <rPh sb="0" eb="3">
      <t>ジョウホクブ</t>
    </rPh>
    <rPh sb="3" eb="4">
      <t>ケイ</t>
    </rPh>
    <phoneticPr fontId="2"/>
  </si>
  <si>
    <t>城
西
部</t>
    <rPh sb="0" eb="1">
      <t>シロ</t>
    </rPh>
    <rPh sb="2" eb="3">
      <t>ニシ</t>
    </rPh>
    <rPh sb="4" eb="5">
      <t>ブ</t>
    </rPh>
    <phoneticPr fontId="2"/>
  </si>
  <si>
    <t>城西部計</t>
    <rPh sb="0" eb="1">
      <t>シロ</t>
    </rPh>
    <rPh sb="1" eb="3">
      <t>ニシベ</t>
    </rPh>
    <rPh sb="3" eb="4">
      <t>ケイ</t>
    </rPh>
    <phoneticPr fontId="2"/>
  </si>
  <si>
    <t>味酒</t>
    <rPh sb="0" eb="2">
      <t>ミサケ</t>
    </rPh>
    <phoneticPr fontId="2"/>
  </si>
  <si>
    <t>三津浜</t>
    <rPh sb="0" eb="3">
      <t>ミツハマ</t>
    </rPh>
    <phoneticPr fontId="2"/>
  </si>
  <si>
    <t>味生</t>
    <rPh sb="0" eb="2">
      <t>ミブ</t>
    </rPh>
    <phoneticPr fontId="2"/>
  </si>
  <si>
    <t>味生第二</t>
    <rPh sb="0" eb="4">
      <t>ミブダイニ</t>
    </rPh>
    <phoneticPr fontId="2"/>
  </si>
  <si>
    <t>生石</t>
    <rPh sb="0" eb="1">
      <t>イ</t>
    </rPh>
    <rPh sb="1" eb="2">
      <t>イシ</t>
    </rPh>
    <phoneticPr fontId="2"/>
  </si>
  <si>
    <t>たちばな</t>
    <phoneticPr fontId="2"/>
  </si>
  <si>
    <t>桑原</t>
    <rPh sb="0" eb="2">
      <t>クワバラ</t>
    </rPh>
    <phoneticPr fontId="2"/>
  </si>
  <si>
    <t>道後</t>
    <rPh sb="0" eb="2">
      <t>ドウゴ</t>
    </rPh>
    <phoneticPr fontId="2"/>
  </si>
  <si>
    <t>湯築</t>
    <rPh sb="0" eb="2">
      <t>ユヅキ</t>
    </rPh>
    <phoneticPr fontId="2"/>
  </si>
  <si>
    <t>伊台</t>
    <rPh sb="0" eb="2">
      <t>イダイ</t>
    </rPh>
    <phoneticPr fontId="2"/>
  </si>
  <si>
    <t>湯山</t>
    <rPh sb="0" eb="2">
      <t>ユヤマ</t>
    </rPh>
    <phoneticPr fontId="2"/>
  </si>
  <si>
    <t>南
東
部</t>
    <rPh sb="0" eb="1">
      <t>ミナミ</t>
    </rPh>
    <rPh sb="2" eb="3">
      <t>ヒガシ</t>
    </rPh>
    <rPh sb="4" eb="5">
      <t>ブ</t>
    </rPh>
    <phoneticPr fontId="2"/>
  </si>
  <si>
    <t>南東部計</t>
    <rPh sb="0" eb="3">
      <t>ナントウブ</t>
    </rPh>
    <rPh sb="3" eb="4">
      <t>ケイ</t>
    </rPh>
    <phoneticPr fontId="2"/>
  </si>
  <si>
    <t>久米</t>
    <rPh sb="0" eb="2">
      <t>クメ</t>
    </rPh>
    <phoneticPr fontId="2"/>
  </si>
  <si>
    <t>北久米</t>
    <rPh sb="0" eb="3">
      <t>キタクメ</t>
    </rPh>
    <phoneticPr fontId="2"/>
  </si>
  <si>
    <t>石井</t>
    <rPh sb="0" eb="2">
      <t>イシイ</t>
    </rPh>
    <phoneticPr fontId="2"/>
  </si>
  <si>
    <t>石井東</t>
    <rPh sb="0" eb="3">
      <t>イシイヒガシ</t>
    </rPh>
    <phoneticPr fontId="2"/>
  </si>
  <si>
    <t>小野</t>
    <rPh sb="0" eb="2">
      <t>オノ</t>
    </rPh>
    <phoneticPr fontId="2"/>
  </si>
  <si>
    <t>浮穴</t>
    <rPh sb="0" eb="2">
      <t>ウケナ</t>
    </rPh>
    <phoneticPr fontId="2"/>
  </si>
  <si>
    <t>荏原</t>
    <rPh sb="0" eb="2">
      <t>エバラ</t>
    </rPh>
    <phoneticPr fontId="2"/>
  </si>
  <si>
    <t>城東部計</t>
    <rPh sb="0" eb="1">
      <t>シロ</t>
    </rPh>
    <rPh sb="1" eb="3">
      <t>トウブ</t>
    </rPh>
    <rPh sb="3" eb="4">
      <t>ケイ</t>
    </rPh>
    <phoneticPr fontId="2"/>
  </si>
  <si>
    <t>城
東
部</t>
    <rPh sb="0" eb="1">
      <t>シロ</t>
    </rPh>
    <rPh sb="2" eb="3">
      <t>アズマ</t>
    </rPh>
    <rPh sb="4" eb="5">
      <t>ブ</t>
    </rPh>
    <phoneticPr fontId="2"/>
  </si>
  <si>
    <t>南
西
部</t>
    <rPh sb="0" eb="1">
      <t>ミナミ</t>
    </rPh>
    <rPh sb="2" eb="3">
      <t>ニシ</t>
    </rPh>
    <rPh sb="4" eb="5">
      <t>ブ</t>
    </rPh>
    <phoneticPr fontId="2"/>
  </si>
  <si>
    <t>垣生</t>
    <rPh sb="0" eb="2">
      <t>ハブ</t>
    </rPh>
    <phoneticPr fontId="2"/>
  </si>
  <si>
    <t>余土</t>
    <rPh sb="0" eb="2">
      <t>ヨド</t>
    </rPh>
    <phoneticPr fontId="2"/>
  </si>
  <si>
    <t>石井北</t>
    <rPh sb="0" eb="3">
      <t>イシイキタ</t>
    </rPh>
    <phoneticPr fontId="2"/>
  </si>
  <si>
    <t>さくら</t>
    <phoneticPr fontId="2"/>
  </si>
  <si>
    <t>椿</t>
    <rPh sb="0" eb="1">
      <t>ツバキ</t>
    </rPh>
    <phoneticPr fontId="2"/>
  </si>
  <si>
    <t>南西部計</t>
    <rPh sb="0" eb="2">
      <t>ナンセイ</t>
    </rPh>
    <rPh sb="2" eb="3">
      <t>ブ</t>
    </rPh>
    <rPh sb="3" eb="4">
      <t>ケイ</t>
    </rPh>
    <phoneticPr fontId="2"/>
  </si>
  <si>
    <t>東温市
重信</t>
    <rPh sb="0" eb="3">
      <t>トウオンシ</t>
    </rPh>
    <rPh sb="4" eb="6">
      <t>シゲノブ</t>
    </rPh>
    <phoneticPr fontId="2"/>
  </si>
  <si>
    <t>東温市
川内</t>
    <rPh sb="0" eb="3">
      <t>トウオンシ</t>
    </rPh>
    <rPh sb="4" eb="6">
      <t>カワウチ</t>
    </rPh>
    <phoneticPr fontId="2"/>
  </si>
  <si>
    <t>砥部町</t>
    <rPh sb="0" eb="2">
      <t>トベ</t>
    </rPh>
    <rPh sb="2" eb="3">
      <t>チョウ</t>
    </rPh>
    <phoneticPr fontId="2"/>
  </si>
  <si>
    <t>松前町</t>
    <rPh sb="0" eb="3">
      <t>マサキマチ</t>
    </rPh>
    <phoneticPr fontId="2"/>
  </si>
  <si>
    <t>伊予市</t>
    <rPh sb="0" eb="3">
      <t>イヨシ</t>
    </rPh>
    <phoneticPr fontId="2"/>
  </si>
  <si>
    <t>松山市
(北条)</t>
    <rPh sb="0" eb="3">
      <t>マツヤマシ</t>
    </rPh>
    <rPh sb="5" eb="7">
      <t>ホウジョウ</t>
    </rPh>
    <phoneticPr fontId="2"/>
  </si>
  <si>
    <t>遠
方
部</t>
    <rPh sb="0" eb="1">
      <t>オン</t>
    </rPh>
    <rPh sb="2" eb="3">
      <t>カタ</t>
    </rPh>
    <rPh sb="4" eb="5">
      <t>ブ</t>
    </rPh>
    <phoneticPr fontId="2"/>
  </si>
  <si>
    <t>遠方部計</t>
    <rPh sb="0" eb="2">
      <t>エンポウ</t>
    </rPh>
    <rPh sb="2" eb="3">
      <t>ブ</t>
    </rPh>
    <rPh sb="3" eb="4">
      <t>ケイ</t>
    </rPh>
    <phoneticPr fontId="2"/>
  </si>
  <si>
    <t>総計</t>
    <rPh sb="0" eb="2">
      <t>ソウケイ</t>
    </rPh>
    <phoneticPr fontId="2"/>
  </si>
  <si>
    <t>以下、　折込料金</t>
    <phoneticPr fontId="2"/>
  </si>
  <si>
    <t>ｻｲｽﾞ</t>
    <phoneticPr fontId="2"/>
  </si>
  <si>
    <t>単価</t>
    <rPh sb="0" eb="2">
      <t>タンカ</t>
    </rPh>
    <phoneticPr fontId="2"/>
  </si>
  <si>
    <t>B4以下</t>
  </si>
  <si>
    <t>A3B3</t>
  </si>
  <si>
    <t>A2B2</t>
  </si>
  <si>
    <t>A1B1</t>
  </si>
  <si>
    <t>厚紙変形B4以下</t>
  </si>
  <si>
    <t>厚紙変形A3B3</t>
  </si>
  <si>
    <t>申込料金</t>
    <rPh sb="0" eb="2">
      <t>モウシコミ</t>
    </rPh>
    <rPh sb="2" eb="4">
      <t>リョウキン</t>
    </rPh>
    <phoneticPr fontId="4"/>
  </si>
  <si>
    <t>搬入日  　 　　/  　　　（  　）　　搬入先/一力運送商〒791-2113 伊予郡砥部町拾町175 TEL089-956-9210　</t>
  </si>
  <si>
    <t>上記折込ｻｲｽﾞを選択すると自動的に単価が反映されるようになっております。</t>
    <rPh sb="0" eb="2">
      <t>ジョウキ</t>
    </rPh>
    <rPh sb="2" eb="4">
      <t>オリコミ</t>
    </rPh>
    <rPh sb="9" eb="11">
      <t>センタク</t>
    </rPh>
    <rPh sb="14" eb="17">
      <t>ジドウテキ</t>
    </rPh>
    <rPh sb="18" eb="20">
      <t>タンカ</t>
    </rPh>
    <rPh sb="21" eb="23">
      <t>ハンエイ</t>
    </rPh>
    <phoneticPr fontId="2"/>
  </si>
  <si>
    <t>手数料につきまして直接申込をされる方は入力不要です。(代理店経由のみ発生)</t>
    <rPh sb="0" eb="3">
      <t>テスウリョウ</t>
    </rPh>
    <rPh sb="9" eb="11">
      <t>チョクセツ</t>
    </rPh>
    <rPh sb="11" eb="13">
      <t>モウシコミ</t>
    </rPh>
    <rPh sb="17" eb="18">
      <t>カタ</t>
    </rPh>
    <rPh sb="19" eb="21">
      <t>ニュウリョク</t>
    </rPh>
    <rPh sb="21" eb="23">
      <t>フヨウ</t>
    </rPh>
    <rPh sb="27" eb="32">
      <t>ダイリテンケイユ</t>
    </rPh>
    <rPh sb="34" eb="36">
      <t>ハッセイ</t>
    </rPh>
    <phoneticPr fontId="2"/>
  </si>
  <si>
    <t>手数料</t>
    <rPh sb="0" eb="3">
      <t>テスウリョウ</t>
    </rPh>
    <phoneticPr fontId="2"/>
  </si>
  <si>
    <t>合計</t>
    <rPh sb="0" eb="2">
      <t>ゴウケイ</t>
    </rPh>
    <phoneticPr fontId="2"/>
  </si>
  <si>
    <t>折込料</t>
    <rPh sb="0" eb="2">
      <t>オリコミ</t>
    </rPh>
    <rPh sb="2" eb="3">
      <t>リョウ</t>
    </rPh>
    <phoneticPr fontId="2"/>
  </si>
  <si>
    <t>■申込部数</t>
    <rPh sb="1" eb="3">
      <t>モウシコミ</t>
    </rPh>
    <rPh sb="3" eb="5">
      <t>ブスウ</t>
    </rPh>
    <phoneticPr fontId="4"/>
  </si>
  <si>
    <t>番号</t>
    <rPh sb="0" eb="2">
      <t>バンゴウ</t>
    </rPh>
    <phoneticPr fontId="2"/>
  </si>
  <si>
    <t>41-1</t>
    <phoneticPr fontId="4"/>
  </si>
  <si>
    <t>41-2</t>
  </si>
  <si>
    <t>41-3</t>
  </si>
  <si>
    <t>41-4</t>
  </si>
  <si>
    <t>41-5</t>
  </si>
  <si>
    <t>41-6</t>
  </si>
  <si>
    <t>%</t>
    <phoneticPr fontId="2"/>
  </si>
  <si>
    <t>※ただし年間契約のクライアント様につきましてはサイズ選択後、
   単価をご自身で変更して直接入力をお願いします。</t>
    <rPh sb="4" eb="8">
      <t>ネンカンケイヤク</t>
    </rPh>
    <rPh sb="15" eb="16">
      <t>サマ</t>
    </rPh>
    <rPh sb="26" eb="28">
      <t>センタク</t>
    </rPh>
    <rPh sb="28" eb="29">
      <t>ゴ</t>
    </rPh>
    <rPh sb="34" eb="36">
      <t>タンカ</t>
    </rPh>
    <rPh sb="38" eb="40">
      <t>ジシン</t>
    </rPh>
    <rPh sb="41" eb="43">
      <t>ヘンコウ</t>
    </rPh>
    <rPh sb="45" eb="47">
      <t>チョクセツ</t>
    </rPh>
    <rPh sb="47" eb="49">
      <t>ニュウリョク</t>
    </rPh>
    <rPh sb="51" eb="52">
      <t>ネガ</t>
    </rPh>
    <phoneticPr fontId="2"/>
  </si>
  <si>
    <t>賃貸集合住宅選別</t>
    <rPh sb="0" eb="8">
      <t>チンタイシュウゴウジュウタクセンベツ</t>
    </rPh>
    <phoneticPr fontId="2"/>
  </si>
  <si>
    <t>賃貸マンション</t>
    <rPh sb="0" eb="2">
      <t>チンタイ</t>
    </rPh>
    <phoneticPr fontId="2"/>
  </si>
  <si>
    <t>折込1号当たり5,000部未満/件のお申し込みに対して、折込配布料とは別に一律5,000円(税別)を
管理費として申し受けます。(※令和6年6月7日号以降のお申し込みに対して適用)</t>
    <phoneticPr fontId="2"/>
  </si>
  <si>
    <t>※2024年6月現在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</si>
</sst>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F800]dddd\,\ mmmm\ dd\,\ yyyy"/>
    <numFmt numFmtId="177" formatCode="[$-411]ggge&quot;年&quot;m&quot;月&quot;d&quot;日&quot;;@"/>
    <numFmt numFmtId="178" formatCode="m&quot;月&quot;d&quot;日&quot;;@"/>
    <numFmt numFmtId="179" formatCode="#,##0_);[Red]\(#,##0\)"/>
    <numFmt numFmtId="180" formatCode="m/d"/>
    <numFmt numFmtId="181" formatCode="0_);[Red]\(0\)"/>
  </numFmts>
  <fonts count="57"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color rgb="FF0000FF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Meiryo UI"/>
      <family val="2"/>
      <charset val="128"/>
    </font>
    <font>
      <b/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u/>
      <sz val="14"/>
      <name val="ＭＳ Ｐゴシック"/>
      <family val="3"/>
      <charset val="128"/>
    </font>
    <font>
      <u/>
      <sz val="10.5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color indexed="12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明朝"/>
      <family val="1"/>
      <charset val="128"/>
    </font>
    <font>
      <sz val="7"/>
      <name val="ＭＳ Ｐゴシック"/>
      <family val="3"/>
      <charset val="128"/>
    </font>
    <font>
      <sz val="9"/>
      <color indexed="81"/>
      <name val="MS P ゴシック"/>
      <family val="2"/>
    </font>
    <font>
      <sz val="9"/>
      <color indexed="81"/>
      <name val="ＭＳ Ｐゴシック"/>
      <family val="3"/>
      <charset val="128"/>
    </font>
    <font>
      <sz val="22"/>
      <color indexed="8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  <scheme val="major"/>
    </font>
    <font>
      <sz val="14"/>
      <color indexed="8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20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b/>
      <sz val="11"/>
      <color indexed="9"/>
      <name val="ＭＳ Ｐゴシック"/>
      <family val="3"/>
      <charset val="128"/>
      <scheme val="major"/>
    </font>
    <font>
      <b/>
      <sz val="9"/>
      <color indexed="81"/>
      <name val="ＭＳ Ｐゴシック"/>
      <family val="3"/>
      <charset val="128"/>
    </font>
    <font>
      <sz val="12"/>
      <color indexed="8"/>
      <name val="ＭＳ Ｐゴシック"/>
      <family val="3"/>
      <charset val="128"/>
      <scheme val="major"/>
    </font>
    <font>
      <b/>
      <sz val="16"/>
      <color indexed="8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24"/>
      <name val="ＭＳ Ｐゴシック"/>
      <family val="3"/>
      <charset val="128"/>
    </font>
    <font>
      <sz val="20"/>
      <name val="ＭＳ 明朝"/>
      <family val="1"/>
      <charset val="128"/>
    </font>
    <font>
      <sz val="14"/>
      <color indexed="9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</fills>
  <borders count="166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theme="1"/>
      </top>
      <bottom style="thin">
        <color indexed="64"/>
      </bottom>
      <diagonal/>
    </border>
    <border>
      <left/>
      <right style="medium">
        <color indexed="64"/>
      </right>
      <top style="medium">
        <color theme="1"/>
      </top>
      <bottom/>
      <diagonal/>
    </border>
    <border>
      <left style="medium">
        <color indexed="64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 style="medium">
        <color theme="1"/>
      </left>
      <right/>
      <top style="medium">
        <color indexed="64"/>
      </top>
      <bottom/>
      <diagonal/>
    </border>
    <border>
      <left style="medium">
        <color theme="1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theme="1"/>
      </bottom>
      <diagonal/>
    </border>
    <border>
      <left style="medium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 style="thin">
        <color indexed="64"/>
      </top>
      <bottom/>
      <diagonal/>
    </border>
    <border>
      <left style="medium">
        <color theme="1"/>
      </left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indexed="64"/>
      </left>
      <right style="medium">
        <color indexed="64"/>
      </right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indexed="64"/>
      </right>
      <top/>
      <bottom style="medium">
        <color theme="1"/>
      </bottom>
      <diagonal/>
    </border>
    <border>
      <left/>
      <right style="medium">
        <color theme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/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/>
      <diagonal/>
    </border>
    <border>
      <left style="medium">
        <color theme="1"/>
      </left>
      <right/>
      <top/>
      <bottom style="thin">
        <color theme="1"/>
      </bottom>
      <diagonal/>
    </border>
    <border>
      <left style="thin">
        <color indexed="64"/>
      </left>
      <right style="medium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/>
      <right style="thin">
        <color indexed="64"/>
      </right>
      <top style="medium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1"/>
      </bottom>
      <diagonal/>
    </border>
    <border>
      <left style="medium">
        <color theme="1"/>
      </left>
      <right style="thin">
        <color indexed="64"/>
      </right>
      <top style="thin">
        <color theme="1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Dashed">
        <color auto="1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theme="1"/>
      </right>
      <top/>
      <bottom style="thin">
        <color indexed="8"/>
      </bottom>
      <diagonal/>
    </border>
    <border>
      <left style="thin">
        <color indexed="8"/>
      </left>
      <right style="medium">
        <color theme="1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theme="1"/>
      </bottom>
      <diagonal/>
    </border>
    <border>
      <left style="medium">
        <color theme="1"/>
      </left>
      <right/>
      <top style="medium">
        <color indexed="8"/>
      </top>
      <bottom style="medium">
        <color theme="1"/>
      </bottom>
      <diagonal/>
    </border>
    <border>
      <left/>
      <right/>
      <top style="medium">
        <color indexed="8"/>
      </top>
      <bottom style="medium">
        <color theme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theme="1"/>
      </right>
      <top style="medium">
        <color theme="1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theme="1"/>
      </bottom>
      <diagonal/>
    </border>
    <border>
      <left/>
      <right style="thin">
        <color indexed="8"/>
      </right>
      <top style="medium">
        <color theme="1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theme="1"/>
      </right>
      <top style="thin">
        <color indexed="8"/>
      </top>
      <bottom style="medium">
        <color indexed="8"/>
      </bottom>
      <diagonal/>
    </border>
    <border>
      <left/>
      <right style="thin">
        <color theme="1"/>
      </right>
      <top style="medium">
        <color indexed="8"/>
      </top>
      <bottom style="medium">
        <color theme="1"/>
      </bottom>
      <diagonal/>
    </border>
    <border>
      <left/>
      <right style="medium">
        <color theme="1"/>
      </right>
      <top style="medium">
        <color indexed="8"/>
      </top>
      <bottom style="medium">
        <color theme="1"/>
      </bottom>
      <diagonal/>
    </border>
    <border>
      <left/>
      <right style="thin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medium">
        <color theme="1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theme="1"/>
      </top>
      <bottom style="medium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/>
      <diagonal/>
    </border>
    <border>
      <left style="medium">
        <color theme="1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theme="1"/>
      </right>
      <top/>
      <bottom/>
      <diagonal/>
    </border>
    <border>
      <left style="thin">
        <color indexed="8"/>
      </left>
      <right style="medium">
        <color theme="1"/>
      </right>
      <top style="thin">
        <color theme="1"/>
      </top>
      <bottom style="thin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/>
      <diagonal/>
    </border>
    <border>
      <left style="thin">
        <color indexed="8"/>
      </left>
      <right style="medium">
        <color theme="1"/>
      </right>
      <top style="thin">
        <color theme="1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 readingOrder="2"/>
    </xf>
    <xf numFmtId="0" fontId="1" fillId="0" borderId="0">
      <alignment vertical="center" readingOrder="2"/>
    </xf>
    <xf numFmtId="0" fontId="3" fillId="0" borderId="0">
      <alignment vertical="center"/>
    </xf>
    <xf numFmtId="0" fontId="24" fillId="0" borderId="0">
      <alignment vertical="center"/>
    </xf>
    <xf numFmtId="0" fontId="3" fillId="0" borderId="0"/>
  </cellStyleXfs>
  <cellXfs count="541">
    <xf numFmtId="0" fontId="0" fillId="0" borderId="0" xfId="0"/>
    <xf numFmtId="0" fontId="3" fillId="0" borderId="0" xfId="2" applyProtection="1">
      <alignment vertical="center"/>
      <protection locked="0"/>
    </xf>
    <xf numFmtId="38" fontId="11" fillId="0" borderId="30" xfId="3" applyFont="1" applyBorder="1" applyAlignment="1" applyProtection="1">
      <alignment horizontal="right" vertical="center"/>
      <protection locked="0"/>
    </xf>
    <xf numFmtId="0" fontId="5" fillId="0" borderId="26" xfId="4" applyFont="1" applyBorder="1" applyAlignment="1" applyProtection="1">
      <alignment horizontal="center" vertical="center"/>
      <protection locked="0"/>
    </xf>
    <xf numFmtId="38" fontId="11" fillId="0" borderId="33" xfId="3" applyFont="1" applyBorder="1" applyAlignment="1" applyProtection="1">
      <alignment horizontal="right" vertical="center"/>
      <protection locked="0"/>
    </xf>
    <xf numFmtId="179" fontId="15" fillId="0" borderId="8" xfId="4" applyNumberFormat="1" applyFont="1" applyBorder="1" applyAlignment="1" applyProtection="1">
      <alignment horizontal="right" vertical="center"/>
      <protection locked="0"/>
    </xf>
    <xf numFmtId="49" fontId="9" fillId="0" borderId="31" xfId="4" applyNumberFormat="1" applyFont="1" applyBorder="1" applyAlignment="1" applyProtection="1">
      <alignment horizontal="center" vertical="center"/>
      <protection locked="0"/>
    </xf>
    <xf numFmtId="179" fontId="15" fillId="0" borderId="0" xfId="4" applyNumberFormat="1" applyFont="1" applyAlignment="1" applyProtection="1">
      <alignment horizontal="right" vertical="center"/>
      <protection locked="0"/>
    </xf>
    <xf numFmtId="179" fontId="15" fillId="0" borderId="37" xfId="4" applyNumberFormat="1" applyFont="1" applyBorder="1" applyAlignment="1" applyProtection="1">
      <alignment horizontal="right" vertical="center"/>
      <protection locked="0"/>
    </xf>
    <xf numFmtId="179" fontId="15" fillId="0" borderId="30" xfId="4" applyNumberFormat="1" applyFont="1" applyBorder="1" applyAlignment="1" applyProtection="1">
      <alignment horizontal="right" vertical="center"/>
      <protection locked="0"/>
    </xf>
    <xf numFmtId="49" fontId="9" fillId="0" borderId="39" xfId="4" applyNumberFormat="1" applyFont="1" applyBorder="1" applyAlignment="1" applyProtection="1">
      <alignment horizontal="center" vertical="center"/>
      <protection locked="0"/>
    </xf>
    <xf numFmtId="179" fontId="16" fillId="0" borderId="6" xfId="5" applyNumberFormat="1" applyFont="1" applyBorder="1" applyAlignment="1" applyProtection="1">
      <alignment horizontal="center" vertical="center"/>
      <protection locked="0"/>
    </xf>
    <xf numFmtId="49" fontId="9" fillId="0" borderId="6" xfId="4" applyNumberFormat="1" applyFont="1" applyBorder="1" applyAlignment="1" applyProtection="1">
      <alignment horizontal="center" vertical="center"/>
      <protection locked="0"/>
    </xf>
    <xf numFmtId="49" fontId="9" fillId="0" borderId="10" xfId="4" applyNumberFormat="1" applyFont="1" applyBorder="1" applyAlignment="1" applyProtection="1">
      <alignment horizontal="center" vertical="center"/>
      <protection locked="0"/>
    </xf>
    <xf numFmtId="179" fontId="15" fillId="0" borderId="20" xfId="4" applyNumberFormat="1" applyFont="1" applyBorder="1" applyAlignment="1" applyProtection="1">
      <alignment horizontal="right" vertical="center"/>
      <protection locked="0"/>
    </xf>
    <xf numFmtId="179" fontId="15" fillId="0" borderId="40" xfId="4" applyNumberFormat="1" applyFont="1" applyBorder="1" applyAlignment="1" applyProtection="1">
      <alignment horizontal="right" vertical="center"/>
      <protection locked="0"/>
    </xf>
    <xf numFmtId="49" fontId="9" fillId="0" borderId="42" xfId="4" applyNumberFormat="1" applyFont="1" applyBorder="1" applyAlignment="1" applyProtection="1">
      <alignment horizontal="center" vertical="center"/>
      <protection locked="0"/>
    </xf>
    <xf numFmtId="179" fontId="15" fillId="0" borderId="28" xfId="4" applyNumberFormat="1" applyFont="1" applyBorder="1" applyAlignment="1" applyProtection="1">
      <alignment horizontal="right" vertical="center"/>
      <protection locked="0"/>
    </xf>
    <xf numFmtId="179" fontId="15" fillId="0" borderId="29" xfId="4" applyNumberFormat="1" applyFont="1" applyBorder="1" applyAlignment="1" applyProtection="1">
      <alignment horizontal="right" vertical="center"/>
      <protection locked="0"/>
    </xf>
    <xf numFmtId="179" fontId="16" fillId="0" borderId="18" xfId="5" applyNumberFormat="1" applyFont="1" applyBorder="1" applyAlignment="1" applyProtection="1">
      <alignment horizontal="center" vertical="center"/>
      <protection locked="0"/>
    </xf>
    <xf numFmtId="179" fontId="15" fillId="0" borderId="26" xfId="4" applyNumberFormat="1" applyFont="1" applyBorder="1" applyAlignment="1" applyProtection="1">
      <alignment horizontal="right" vertical="center"/>
      <protection locked="0"/>
    </xf>
    <xf numFmtId="179" fontId="15" fillId="0" borderId="27" xfId="4" applyNumberFormat="1" applyFont="1" applyBorder="1" applyAlignment="1" applyProtection="1">
      <alignment horizontal="right" vertical="center"/>
      <protection locked="0"/>
    </xf>
    <xf numFmtId="49" fontId="9" fillId="2" borderId="6" xfId="4" applyNumberFormat="1" applyFont="1" applyFill="1" applyBorder="1" applyAlignment="1" applyProtection="1">
      <alignment horizontal="center" vertical="center"/>
      <protection locked="0"/>
    </xf>
    <xf numFmtId="49" fontId="9" fillId="0" borderId="9" xfId="4" applyNumberFormat="1" applyFont="1" applyBorder="1" applyAlignment="1" applyProtection="1">
      <alignment horizontal="center" vertical="center"/>
      <protection locked="0"/>
    </xf>
    <xf numFmtId="179" fontId="16" fillId="0" borderId="17" xfId="5" applyNumberFormat="1" applyFont="1" applyBorder="1" applyAlignment="1" applyProtection="1">
      <alignment horizontal="center" vertical="center"/>
      <protection locked="0"/>
    </xf>
    <xf numFmtId="49" fontId="17" fillId="0" borderId="8" xfId="4" applyNumberFormat="1" applyFont="1" applyBorder="1" applyAlignment="1" applyProtection="1">
      <alignment horizontal="center" vertical="center"/>
      <protection locked="0"/>
    </xf>
    <xf numFmtId="49" fontId="17" fillId="0" borderId="19" xfId="4" applyNumberFormat="1" applyFont="1" applyBorder="1" applyAlignment="1" applyProtection="1">
      <alignment horizontal="center" vertical="center"/>
      <protection locked="0"/>
    </xf>
    <xf numFmtId="49" fontId="17" fillId="0" borderId="15" xfId="4" applyNumberFormat="1" applyFont="1" applyBorder="1" applyAlignment="1" applyProtection="1">
      <alignment horizontal="center" vertical="center"/>
      <protection locked="0"/>
    </xf>
    <xf numFmtId="49" fontId="17" fillId="0" borderId="0" xfId="4" applyNumberFormat="1" applyFont="1" applyAlignment="1" applyProtection="1">
      <alignment horizontal="center" vertical="center"/>
      <protection locked="0"/>
    </xf>
    <xf numFmtId="49" fontId="20" fillId="0" borderId="0" xfId="5" applyNumberFormat="1" applyFont="1" applyAlignment="1" applyProtection="1">
      <alignment horizontal="left" vertical="center" wrapText="1"/>
      <protection locked="0"/>
    </xf>
    <xf numFmtId="0" fontId="1" fillId="0" borderId="0" xfId="5" applyProtection="1">
      <alignment vertical="center" readingOrder="2"/>
      <protection locked="0"/>
    </xf>
    <xf numFmtId="0" fontId="9" fillId="0" borderId="26" xfId="2" applyFont="1" applyBorder="1" applyProtection="1">
      <alignment vertical="center"/>
      <protection locked="0"/>
    </xf>
    <xf numFmtId="0" fontId="3" fillId="0" borderId="0" xfId="6" applyProtection="1">
      <alignment vertical="center"/>
      <protection locked="0"/>
    </xf>
    <xf numFmtId="179" fontId="15" fillId="0" borderId="48" xfId="4" applyNumberFormat="1" applyFont="1" applyBorder="1" applyAlignment="1" applyProtection="1">
      <alignment horizontal="right" vertical="center"/>
      <protection locked="0"/>
    </xf>
    <xf numFmtId="179" fontId="15" fillId="0" borderId="49" xfId="4" applyNumberFormat="1" applyFont="1" applyBorder="1" applyAlignment="1" applyProtection="1">
      <alignment horizontal="right" vertical="center"/>
      <protection locked="0"/>
    </xf>
    <xf numFmtId="179" fontId="15" fillId="0" borderId="50" xfId="4" applyNumberFormat="1" applyFont="1" applyBorder="1" applyAlignment="1" applyProtection="1">
      <alignment horizontal="right" vertical="center"/>
      <protection locked="0"/>
    </xf>
    <xf numFmtId="179" fontId="15" fillId="0" borderId="51" xfId="4" applyNumberFormat="1" applyFont="1" applyBorder="1" applyAlignment="1" applyProtection="1">
      <alignment horizontal="right" vertical="center"/>
      <protection locked="0"/>
    </xf>
    <xf numFmtId="179" fontId="15" fillId="0" borderId="44" xfId="4" applyNumberFormat="1" applyFont="1" applyBorder="1" applyAlignment="1" applyProtection="1">
      <alignment horizontal="right" vertical="center"/>
      <protection locked="0"/>
    </xf>
    <xf numFmtId="179" fontId="15" fillId="0" borderId="54" xfId="4" applyNumberFormat="1" applyFont="1" applyBorder="1" applyAlignment="1" applyProtection="1">
      <alignment horizontal="right" vertical="center"/>
      <protection locked="0"/>
    </xf>
    <xf numFmtId="179" fontId="14" fillId="0" borderId="57" xfId="4" applyNumberFormat="1" applyFont="1" applyBorder="1" applyAlignment="1" applyProtection="1">
      <alignment vertical="center"/>
      <protection locked="0"/>
    </xf>
    <xf numFmtId="49" fontId="17" fillId="0" borderId="24" xfId="4" applyNumberFormat="1" applyFont="1" applyBorder="1" applyAlignment="1" applyProtection="1">
      <alignment vertical="center"/>
      <protection locked="0"/>
    </xf>
    <xf numFmtId="49" fontId="25" fillId="0" borderId="16" xfId="4" applyNumberFormat="1" applyFont="1" applyBorder="1" applyAlignment="1" applyProtection="1">
      <alignment vertical="center"/>
      <protection locked="0"/>
    </xf>
    <xf numFmtId="49" fontId="17" fillId="0" borderId="5" xfId="4" applyNumberFormat="1" applyFont="1" applyBorder="1" applyAlignment="1" applyProtection="1">
      <alignment vertical="center"/>
      <protection locked="0"/>
    </xf>
    <xf numFmtId="179" fontId="15" fillId="0" borderId="67" xfId="4" applyNumberFormat="1" applyFont="1" applyBorder="1" applyAlignment="1" applyProtection="1">
      <alignment horizontal="right" vertical="center"/>
      <protection locked="0"/>
    </xf>
    <xf numFmtId="179" fontId="15" fillId="0" borderId="83" xfId="4" applyNumberFormat="1" applyFont="1" applyBorder="1" applyAlignment="1" applyProtection="1">
      <alignment horizontal="right" vertical="center"/>
      <protection locked="0"/>
    </xf>
    <xf numFmtId="179" fontId="15" fillId="0" borderId="4" xfId="4" applyNumberFormat="1" applyFont="1" applyBorder="1" applyAlignment="1" applyProtection="1">
      <alignment horizontal="right" vertical="center"/>
      <protection locked="0"/>
    </xf>
    <xf numFmtId="179" fontId="15" fillId="0" borderId="70" xfId="4" applyNumberFormat="1" applyFont="1" applyBorder="1" applyAlignment="1" applyProtection="1">
      <alignment horizontal="right" vertical="center"/>
      <protection locked="0"/>
    </xf>
    <xf numFmtId="49" fontId="17" fillId="0" borderId="3" xfId="4" applyNumberFormat="1" applyFont="1" applyBorder="1" applyAlignment="1" applyProtection="1">
      <alignment vertical="center"/>
      <protection locked="0"/>
    </xf>
    <xf numFmtId="0" fontId="22" fillId="0" borderId="0" xfId="6" applyFont="1" applyAlignment="1" applyProtection="1">
      <alignment horizontal="center" vertical="center"/>
      <protection locked="0"/>
    </xf>
    <xf numFmtId="0" fontId="9" fillId="0" borderId="26" xfId="6" applyFont="1" applyBorder="1" applyProtection="1">
      <alignment vertical="center"/>
      <protection locked="0"/>
    </xf>
    <xf numFmtId="0" fontId="22" fillId="0" borderId="0" xfId="2" applyFont="1" applyAlignment="1" applyProtection="1">
      <alignment horizontal="center" vertical="center"/>
      <protection locked="0"/>
    </xf>
    <xf numFmtId="38" fontId="11" fillId="3" borderId="34" xfId="3" applyFont="1" applyFill="1" applyBorder="1" applyAlignment="1" applyProtection="1">
      <alignment horizontal="right" vertical="center"/>
      <protection locked="0"/>
    </xf>
    <xf numFmtId="0" fontId="3" fillId="0" borderId="6" xfId="6" applyBorder="1" applyAlignment="1" applyProtection="1">
      <alignment horizontal="center" vertical="center"/>
      <protection locked="0"/>
    </xf>
    <xf numFmtId="0" fontId="3" fillId="0" borderId="0" xfId="6" applyAlignment="1" applyProtection="1">
      <alignment horizontal="center" vertical="center"/>
      <protection locked="0"/>
    </xf>
    <xf numFmtId="0" fontId="19" fillId="0" borderId="0" xfId="6" applyFont="1" applyProtection="1">
      <alignment vertical="center"/>
      <protection locked="0"/>
    </xf>
    <xf numFmtId="0" fontId="3" fillId="0" borderId="6" xfId="2" applyBorder="1" applyAlignment="1" applyProtection="1">
      <alignment horizontal="center" vertical="center"/>
      <protection locked="0"/>
    </xf>
    <xf numFmtId="0" fontId="3" fillId="0" borderId="45" xfId="6" applyBorder="1" applyAlignment="1" applyProtection="1">
      <alignment horizontal="center" vertical="center"/>
      <protection locked="0"/>
    </xf>
    <xf numFmtId="0" fontId="3" fillId="0" borderId="53" xfId="6" applyBorder="1" applyProtection="1">
      <alignment vertical="center"/>
      <protection locked="0"/>
    </xf>
    <xf numFmtId="0" fontId="3" fillId="0" borderId="26" xfId="6" applyBorder="1" applyProtection="1">
      <alignment vertical="center"/>
      <protection locked="0"/>
    </xf>
    <xf numFmtId="0" fontId="3" fillId="0" borderId="44" xfId="6" applyBorder="1" applyProtection="1">
      <alignment vertical="center"/>
      <protection locked="0"/>
    </xf>
    <xf numFmtId="0" fontId="3" fillId="0" borderId="52" xfId="6" applyBorder="1" applyProtection="1">
      <alignment vertical="center"/>
      <protection locked="0"/>
    </xf>
    <xf numFmtId="0" fontId="3" fillId="0" borderId="37" xfId="6" applyBorder="1" applyProtection="1">
      <alignment vertical="center"/>
      <protection locked="0"/>
    </xf>
    <xf numFmtId="0" fontId="3" fillId="0" borderId="27" xfId="6" applyBorder="1" applyProtection="1">
      <alignment vertical="center"/>
      <protection locked="0"/>
    </xf>
    <xf numFmtId="0" fontId="3" fillId="0" borderId="36" xfId="6" applyBorder="1" applyProtection="1">
      <alignment vertical="center"/>
      <protection locked="0"/>
    </xf>
    <xf numFmtId="0" fontId="3" fillId="0" borderId="32" xfId="6" applyBorder="1" applyProtection="1">
      <alignment vertical="center"/>
      <protection locked="0"/>
    </xf>
    <xf numFmtId="0" fontId="9" fillId="3" borderId="31" xfId="4" applyFont="1" applyFill="1" applyBorder="1" applyAlignment="1" applyProtection="1">
      <alignment horizontal="right" vertical="center"/>
      <protection locked="0"/>
    </xf>
    <xf numFmtId="0" fontId="9" fillId="0" borderId="0" xfId="6" applyFont="1" applyProtection="1">
      <alignment vertical="center"/>
      <protection locked="0"/>
    </xf>
    <xf numFmtId="179" fontId="9" fillId="4" borderId="9" xfId="4" applyNumberFormat="1" applyFont="1" applyFill="1" applyBorder="1" applyAlignment="1">
      <alignment horizontal="right" vertical="center"/>
    </xf>
    <xf numFmtId="179" fontId="9" fillId="4" borderId="6" xfId="4" applyNumberFormat="1" applyFont="1" applyFill="1" applyBorder="1" applyAlignment="1">
      <alignment horizontal="right" vertical="center"/>
    </xf>
    <xf numFmtId="179" fontId="9" fillId="4" borderId="10" xfId="4" applyNumberFormat="1" applyFont="1" applyFill="1" applyBorder="1" applyAlignment="1">
      <alignment horizontal="right" vertical="center"/>
    </xf>
    <xf numFmtId="179" fontId="9" fillId="4" borderId="19" xfId="4" applyNumberFormat="1" applyFont="1" applyFill="1" applyBorder="1" applyAlignment="1">
      <alignment horizontal="right" vertical="center"/>
    </xf>
    <xf numFmtId="179" fontId="9" fillId="4" borderId="42" xfId="4" applyNumberFormat="1" applyFont="1" applyFill="1" applyBorder="1" applyAlignment="1">
      <alignment horizontal="right" vertical="center"/>
    </xf>
    <xf numFmtId="179" fontId="9" fillId="4" borderId="39" xfId="4" applyNumberFormat="1" applyFont="1" applyFill="1" applyBorder="1" applyAlignment="1">
      <alignment horizontal="right" vertical="center"/>
    </xf>
    <xf numFmtId="179" fontId="9" fillId="4" borderId="31" xfId="4" applyNumberFormat="1" applyFont="1" applyFill="1" applyBorder="1" applyAlignment="1">
      <alignment horizontal="right" vertical="center"/>
    </xf>
    <xf numFmtId="179" fontId="9" fillId="4" borderId="41" xfId="4" applyNumberFormat="1" applyFont="1" applyFill="1" applyBorder="1" applyAlignment="1">
      <alignment horizontal="right" vertical="center"/>
    </xf>
    <xf numFmtId="179" fontId="9" fillId="4" borderId="7" xfId="4" applyNumberFormat="1" applyFont="1" applyFill="1" applyBorder="1" applyAlignment="1">
      <alignment horizontal="right" vertical="center"/>
    </xf>
    <xf numFmtId="179" fontId="9" fillId="4" borderId="11" xfId="4" applyNumberFormat="1" applyFont="1" applyFill="1" applyBorder="1" applyAlignment="1">
      <alignment horizontal="right" vertical="center"/>
    </xf>
    <xf numFmtId="179" fontId="9" fillId="3" borderId="6" xfId="4" applyNumberFormat="1" applyFont="1" applyFill="1" applyBorder="1" applyAlignment="1">
      <alignment horizontal="right" vertical="center"/>
    </xf>
    <xf numFmtId="179" fontId="9" fillId="3" borderId="38" xfId="4" applyNumberFormat="1" applyFont="1" applyFill="1" applyBorder="1" applyAlignment="1">
      <alignment horizontal="right" vertical="center"/>
    </xf>
    <xf numFmtId="179" fontId="9" fillId="4" borderId="14" xfId="4" applyNumberFormat="1" applyFont="1" applyFill="1" applyBorder="1" applyAlignment="1">
      <alignment horizontal="right" vertical="center"/>
    </xf>
    <xf numFmtId="38" fontId="11" fillId="3" borderId="34" xfId="3" applyFont="1" applyFill="1" applyBorder="1" applyAlignment="1" applyProtection="1">
      <alignment horizontal="right" vertical="center"/>
    </xf>
    <xf numFmtId="0" fontId="3" fillId="0" borderId="0" xfId="2" applyAlignment="1" applyProtection="1">
      <alignment horizontal="center" vertical="center"/>
      <protection locked="0"/>
    </xf>
    <xf numFmtId="0" fontId="19" fillId="0" borderId="0" xfId="2" applyFont="1" applyProtection="1">
      <alignment vertical="center"/>
      <protection locked="0"/>
    </xf>
    <xf numFmtId="0" fontId="3" fillId="0" borderId="73" xfId="2" applyBorder="1" applyAlignment="1" applyProtection="1">
      <alignment horizontal="center" vertical="center"/>
      <protection locked="0"/>
    </xf>
    <xf numFmtId="0" fontId="3" fillId="0" borderId="28" xfId="2" applyBorder="1" applyAlignment="1" applyProtection="1">
      <alignment horizontal="center" vertical="center"/>
      <protection locked="0"/>
    </xf>
    <xf numFmtId="0" fontId="3" fillId="0" borderId="44" xfId="2" applyBorder="1" applyProtection="1">
      <alignment vertical="center"/>
      <protection locked="0"/>
    </xf>
    <xf numFmtId="0" fontId="3" fillId="0" borderId="44" xfId="2" applyBorder="1" applyAlignment="1" applyProtection="1">
      <alignment horizontal="center" vertical="center"/>
      <protection locked="0"/>
    </xf>
    <xf numFmtId="0" fontId="3" fillId="0" borderId="53" xfId="2" applyBorder="1" applyProtection="1">
      <alignment vertical="center"/>
      <protection locked="0"/>
    </xf>
    <xf numFmtId="0" fontId="3" fillId="0" borderId="26" xfId="2" applyBorder="1" applyProtection="1">
      <alignment vertical="center"/>
      <protection locked="0"/>
    </xf>
    <xf numFmtId="0" fontId="3" fillId="0" borderId="81" xfId="6" applyBorder="1" applyProtection="1">
      <alignment vertical="center"/>
      <protection locked="0"/>
    </xf>
    <xf numFmtId="0" fontId="3" fillId="0" borderId="52" xfId="2" applyBorder="1" applyProtection="1">
      <alignment vertical="center"/>
      <protection locked="0"/>
    </xf>
    <xf numFmtId="0" fontId="3" fillId="0" borderId="28" xfId="2" applyBorder="1" applyProtection="1">
      <alignment vertical="center"/>
      <protection locked="0"/>
    </xf>
    <xf numFmtId="0" fontId="3" fillId="0" borderId="4" xfId="2" applyBorder="1" applyProtection="1">
      <alignment vertical="center"/>
      <protection locked="0"/>
    </xf>
    <xf numFmtId="0" fontId="3" fillId="0" borderId="1" xfId="2" applyBorder="1" applyProtection="1">
      <alignment vertical="center"/>
      <protection locked="0"/>
    </xf>
    <xf numFmtId="0" fontId="9" fillId="0" borderId="0" xfId="2" applyFont="1" applyProtection="1">
      <alignment vertical="center"/>
      <protection locked="0"/>
    </xf>
    <xf numFmtId="0" fontId="3" fillId="0" borderId="74" xfId="2" applyBorder="1" applyAlignment="1" applyProtection="1">
      <alignment horizontal="center" vertical="center"/>
      <protection locked="0"/>
    </xf>
    <xf numFmtId="0" fontId="3" fillId="0" borderId="45" xfId="2" applyBorder="1" applyAlignment="1" applyProtection="1">
      <alignment horizontal="center" vertical="center"/>
      <protection locked="0"/>
    </xf>
    <xf numFmtId="0" fontId="3" fillId="0" borderId="59" xfId="2" applyBorder="1" applyProtection="1">
      <alignment vertical="center"/>
      <protection locked="0"/>
    </xf>
    <xf numFmtId="0" fontId="3" fillId="0" borderId="50" xfId="6" applyBorder="1" applyProtection="1">
      <alignment vertical="center"/>
      <protection locked="0"/>
    </xf>
    <xf numFmtId="0" fontId="3" fillId="0" borderId="49" xfId="6" applyBorder="1" applyProtection="1">
      <alignment vertical="center"/>
      <protection locked="0"/>
    </xf>
    <xf numFmtId="0" fontId="3" fillId="0" borderId="70" xfId="2" applyBorder="1" applyProtection="1">
      <alignment vertical="center"/>
      <protection locked="0"/>
    </xf>
    <xf numFmtId="0" fontId="3" fillId="0" borderId="61" xfId="2" applyBorder="1" applyProtection="1">
      <alignment vertical="center"/>
      <protection locked="0"/>
    </xf>
    <xf numFmtId="0" fontId="3" fillId="0" borderId="82" xfId="2" applyBorder="1" applyProtection="1">
      <alignment vertical="center"/>
      <protection locked="0"/>
    </xf>
    <xf numFmtId="0" fontId="3" fillId="0" borderId="51" xfId="6" applyBorder="1" applyProtection="1">
      <alignment vertical="center"/>
      <protection locked="0"/>
    </xf>
    <xf numFmtId="0" fontId="3" fillId="0" borderId="62" xfId="6" applyBorder="1" applyProtection="1">
      <alignment vertical="center"/>
      <protection locked="0"/>
    </xf>
    <xf numFmtId="0" fontId="3" fillId="0" borderId="67" xfId="2" applyBorder="1" applyProtection="1">
      <alignment vertical="center"/>
      <protection locked="0"/>
    </xf>
    <xf numFmtId="0" fontId="3" fillId="0" borderId="51" xfId="2" applyBorder="1" applyProtection="1">
      <alignment vertical="center"/>
      <protection locked="0"/>
    </xf>
    <xf numFmtId="38" fontId="11" fillId="3" borderId="86" xfId="3" applyFont="1" applyFill="1" applyBorder="1" applyAlignment="1" applyProtection="1">
      <alignment horizontal="right" vertical="center"/>
      <protection locked="0"/>
    </xf>
    <xf numFmtId="0" fontId="3" fillId="0" borderId="87" xfId="2" applyBorder="1" applyAlignment="1" applyProtection="1">
      <alignment horizontal="center" vertical="center"/>
      <protection locked="0"/>
    </xf>
    <xf numFmtId="0" fontId="3" fillId="0" borderId="66" xfId="2" applyBorder="1" applyProtection="1">
      <alignment vertical="center"/>
      <protection locked="0"/>
    </xf>
    <xf numFmtId="0" fontId="3" fillId="0" borderId="71" xfId="2" applyBorder="1" applyProtection="1">
      <alignment vertical="center"/>
      <protection locked="0"/>
    </xf>
    <xf numFmtId="0" fontId="3" fillId="0" borderId="0" xfId="2">
      <alignment vertical="center"/>
    </xf>
    <xf numFmtId="38" fontId="10" fillId="0" borderId="0" xfId="6" applyNumberFormat="1" applyFont="1">
      <alignment vertical="center"/>
    </xf>
    <xf numFmtId="179" fontId="3" fillId="5" borderId="12" xfId="2" applyNumberFormat="1" applyFill="1" applyBorder="1">
      <alignment vertical="center"/>
    </xf>
    <xf numFmtId="179" fontId="3" fillId="5" borderId="62" xfId="2" applyNumberFormat="1" applyFill="1" applyBorder="1">
      <alignment vertical="center"/>
    </xf>
    <xf numFmtId="179" fontId="3" fillId="5" borderId="64" xfId="2" applyNumberFormat="1" applyFill="1" applyBorder="1">
      <alignment vertical="center"/>
    </xf>
    <xf numFmtId="179" fontId="3" fillId="5" borderId="43" xfId="2" applyNumberFormat="1" applyFill="1" applyBorder="1">
      <alignment vertical="center"/>
    </xf>
    <xf numFmtId="179" fontId="9" fillId="4" borderId="65" xfId="4" applyNumberFormat="1" applyFont="1" applyFill="1" applyBorder="1" applyAlignment="1">
      <alignment horizontal="right" vertical="center"/>
    </xf>
    <xf numFmtId="179" fontId="9" fillId="4" borderId="34" xfId="4" applyNumberFormat="1" applyFont="1" applyFill="1" applyBorder="1" applyAlignment="1">
      <alignment horizontal="right" vertical="center"/>
    </xf>
    <xf numFmtId="179" fontId="3" fillId="5" borderId="12" xfId="6" applyNumberFormat="1" applyFill="1" applyBorder="1">
      <alignment vertical="center"/>
    </xf>
    <xf numFmtId="179" fontId="9" fillId="4" borderId="75" xfId="4" applyNumberFormat="1" applyFont="1" applyFill="1" applyBorder="1" applyAlignment="1">
      <alignment horizontal="right" vertical="center"/>
    </xf>
    <xf numFmtId="179" fontId="9" fillId="4" borderId="76" xfId="4" applyNumberFormat="1" applyFont="1" applyFill="1" applyBorder="1" applyAlignment="1">
      <alignment horizontal="right" vertical="center"/>
    </xf>
    <xf numFmtId="179" fontId="9" fillId="4" borderId="79" xfId="4" applyNumberFormat="1" applyFont="1" applyFill="1" applyBorder="1" applyAlignment="1">
      <alignment horizontal="right" vertical="center"/>
    </xf>
    <xf numFmtId="179" fontId="9" fillId="4" borderId="47" xfId="4" applyNumberFormat="1" applyFont="1" applyFill="1" applyBorder="1" applyAlignment="1">
      <alignment horizontal="right" vertical="center"/>
    </xf>
    <xf numFmtId="179" fontId="3" fillId="5" borderId="72" xfId="2" applyNumberFormat="1" applyFill="1" applyBorder="1">
      <alignment vertical="center"/>
    </xf>
    <xf numFmtId="179" fontId="3" fillId="5" borderId="32" xfId="2" applyNumberFormat="1" applyFill="1" applyBorder="1">
      <alignment vertical="center"/>
    </xf>
    <xf numFmtId="179" fontId="3" fillId="5" borderId="55" xfId="2" applyNumberFormat="1" applyFill="1" applyBorder="1">
      <alignment vertical="center"/>
    </xf>
    <xf numFmtId="179" fontId="9" fillId="4" borderId="77" xfId="4" applyNumberFormat="1" applyFont="1" applyFill="1" applyBorder="1" applyAlignment="1">
      <alignment horizontal="right" vertical="center"/>
    </xf>
    <xf numFmtId="179" fontId="9" fillId="4" borderId="78" xfId="4" applyNumberFormat="1" applyFont="1" applyFill="1" applyBorder="1" applyAlignment="1">
      <alignment horizontal="right" vertical="center"/>
    </xf>
    <xf numFmtId="38" fontId="11" fillId="3" borderId="86" xfId="3" applyFont="1" applyFill="1" applyBorder="1" applyAlignment="1" applyProtection="1">
      <alignment horizontal="right" vertical="center"/>
    </xf>
    <xf numFmtId="0" fontId="7" fillId="0" borderId="0" xfId="2" applyFont="1">
      <alignment vertical="center"/>
    </xf>
    <xf numFmtId="0" fontId="26" fillId="0" borderId="0" xfId="2" applyFont="1" applyAlignment="1">
      <alignment horizontal="right"/>
    </xf>
    <xf numFmtId="0" fontId="9" fillId="0" borderId="0" xfId="8" applyFont="1" applyAlignment="1">
      <alignment horizontal="left"/>
    </xf>
    <xf numFmtId="0" fontId="5" fillId="0" borderId="0" xfId="8" applyFont="1" applyAlignment="1">
      <alignment horizontal="left"/>
    </xf>
    <xf numFmtId="0" fontId="5" fillId="0" borderId="0" xfId="8" applyFont="1"/>
    <xf numFmtId="0" fontId="5" fillId="0" borderId="0" xfId="8" applyFont="1" applyAlignment="1">
      <alignment horizontal="right"/>
    </xf>
    <xf numFmtId="0" fontId="5" fillId="0" borderId="21" xfId="8" applyFont="1" applyBorder="1" applyAlignment="1">
      <alignment horizontal="right"/>
    </xf>
    <xf numFmtId="0" fontId="7" fillId="0" borderId="0" xfId="8" applyFont="1"/>
    <xf numFmtId="0" fontId="27" fillId="0" borderId="0" xfId="8" applyFont="1"/>
    <xf numFmtId="0" fontId="5" fillId="0" borderId="21" xfId="8" applyFont="1" applyBorder="1"/>
    <xf numFmtId="0" fontId="7" fillId="0" borderId="21" xfId="8" applyFont="1" applyBorder="1"/>
    <xf numFmtId="0" fontId="0" fillId="0" borderId="21" xfId="8" applyFont="1" applyBorder="1"/>
    <xf numFmtId="0" fontId="27" fillId="0" borderId="21" xfId="8" applyFont="1" applyBorder="1"/>
    <xf numFmtId="0" fontId="19" fillId="0" borderId="0" xfId="8" applyFont="1"/>
    <xf numFmtId="0" fontId="28" fillId="0" borderId="0" xfId="8" applyFont="1" applyAlignment="1">
      <alignment horizontal="center"/>
    </xf>
    <xf numFmtId="0" fontId="28" fillId="0" borderId="0" xfId="8" applyFont="1" applyAlignment="1">
      <alignment horizontal="left"/>
    </xf>
    <xf numFmtId="0" fontId="3" fillId="0" borderId="0" xfId="8"/>
    <xf numFmtId="0" fontId="19" fillId="0" borderId="21" xfId="8" applyFont="1" applyBorder="1" applyAlignment="1">
      <alignment horizontal="left" vertical="top"/>
    </xf>
    <xf numFmtId="0" fontId="19" fillId="0" borderId="0" xfId="8" applyFont="1" applyAlignment="1">
      <alignment horizontal="left" vertical="top"/>
    </xf>
    <xf numFmtId="0" fontId="19" fillId="0" borderId="6" xfId="8" applyFont="1" applyBorder="1" applyAlignment="1">
      <alignment horizontal="center"/>
    </xf>
    <xf numFmtId="0" fontId="20" fillId="0" borderId="6" xfId="8" applyFont="1" applyBorder="1" applyAlignment="1">
      <alignment horizontal="center"/>
    </xf>
    <xf numFmtId="0" fontId="3" fillId="0" borderId="22" xfId="2" applyBorder="1">
      <alignment vertical="center"/>
    </xf>
    <xf numFmtId="0" fontId="19" fillId="0" borderId="22" xfId="8" applyFont="1" applyBorder="1"/>
    <xf numFmtId="0" fontId="0" fillId="0" borderId="21" xfId="8" applyFont="1" applyBorder="1" applyAlignment="1">
      <alignment horizontal="left"/>
    </xf>
    <xf numFmtId="0" fontId="19" fillId="0" borderId="21" xfId="2" applyFont="1" applyBorder="1" applyAlignment="1"/>
    <xf numFmtId="0" fontId="19" fillId="0" borderId="21" xfId="2" applyFont="1" applyBorder="1" applyAlignment="1">
      <alignment horizontal="right"/>
    </xf>
    <xf numFmtId="0" fontId="3" fillId="0" borderId="21" xfId="2" applyBorder="1">
      <alignment vertical="center"/>
    </xf>
    <xf numFmtId="0" fontId="19" fillId="0" borderId="21" xfId="2" applyFont="1" applyBorder="1" applyAlignment="1">
      <alignment horizontal="left"/>
    </xf>
    <xf numFmtId="0" fontId="19" fillId="0" borderId="21" xfId="2" applyFont="1" applyBorder="1" applyAlignment="1">
      <alignment horizontal="center"/>
    </xf>
    <xf numFmtId="0" fontId="0" fillId="0" borderId="22" xfId="8" applyFont="1" applyBorder="1"/>
    <xf numFmtId="0" fontId="19" fillId="0" borderId="22" xfId="8" applyFont="1" applyBorder="1" applyAlignment="1">
      <alignment horizontal="center"/>
    </xf>
    <xf numFmtId="0" fontId="3" fillId="0" borderId="0" xfId="2" applyAlignment="1">
      <alignment horizontal="left" vertical="center"/>
    </xf>
    <xf numFmtId="0" fontId="3" fillId="0" borderId="89" xfId="2" applyBorder="1" applyAlignment="1">
      <alignment horizontal="left" vertical="center"/>
    </xf>
    <xf numFmtId="0" fontId="3" fillId="0" borderId="89" xfId="2" applyBorder="1">
      <alignment vertical="center"/>
    </xf>
    <xf numFmtId="0" fontId="19" fillId="0" borderId="6" xfId="2" applyFont="1" applyBorder="1" applyAlignment="1">
      <alignment horizontal="center" vertical="center" wrapText="1"/>
    </xf>
    <xf numFmtId="0" fontId="30" fillId="0" borderId="0" xfId="0" applyFont="1"/>
    <xf numFmtId="0" fontId="30" fillId="0" borderId="90" xfId="0" applyFont="1" applyBorder="1"/>
    <xf numFmtId="0" fontId="30" fillId="0" borderId="91" xfId="0" applyFont="1" applyBorder="1"/>
    <xf numFmtId="0" fontId="30" fillId="0" borderId="92" xfId="0" applyFont="1" applyBorder="1" applyAlignment="1">
      <alignment horizontal="left"/>
    </xf>
    <xf numFmtId="0" fontId="30" fillId="0" borderId="92" xfId="0" applyFont="1" applyBorder="1"/>
    <xf numFmtId="0" fontId="32" fillId="0" borderId="92" xfId="0" applyFont="1" applyBorder="1" applyProtection="1">
      <protection locked="0"/>
    </xf>
    <xf numFmtId="0" fontId="0" fillId="0" borderId="92" xfId="0" applyBorder="1"/>
    <xf numFmtId="0" fontId="32" fillId="0" borderId="0" xfId="0" applyFont="1" applyProtection="1">
      <protection locked="0"/>
    </xf>
    <xf numFmtId="0" fontId="32" fillId="0" borderId="0" xfId="0" applyFont="1" applyAlignment="1" applyProtection="1">
      <alignment horizontal="center"/>
      <protection locked="0"/>
    </xf>
    <xf numFmtId="0" fontId="30" fillId="0" borderId="93" xfId="0" applyFont="1" applyBorder="1"/>
    <xf numFmtId="0" fontId="30" fillId="0" borderId="91" xfId="0" applyFont="1" applyBorder="1" applyAlignment="1">
      <alignment horizontal="center"/>
    </xf>
    <xf numFmtId="0" fontId="30" fillId="0" borderId="94" xfId="0" applyFont="1" applyBorder="1"/>
    <xf numFmtId="0" fontId="30" fillId="0" borderId="95" xfId="0" applyFont="1" applyBorder="1" applyAlignment="1">
      <alignment horizontal="left"/>
    </xf>
    <xf numFmtId="0" fontId="30" fillId="0" borderId="96" xfId="0" applyFont="1" applyBorder="1"/>
    <xf numFmtId="0" fontId="30" fillId="0" borderId="97" xfId="0" applyFont="1" applyBorder="1"/>
    <xf numFmtId="0" fontId="30" fillId="0" borderId="98" xfId="0" applyFont="1" applyBorder="1"/>
    <xf numFmtId="0" fontId="32" fillId="0" borderId="91" xfId="0" applyFont="1" applyBorder="1" applyProtection="1">
      <protection locked="0"/>
    </xf>
    <xf numFmtId="0" fontId="30" fillId="0" borderId="99" xfId="0" applyFont="1" applyBorder="1"/>
    <xf numFmtId="0" fontId="30" fillId="0" borderId="100" xfId="0" applyFont="1" applyBorder="1"/>
    <xf numFmtId="0" fontId="30" fillId="0" borderId="101" xfId="0" applyFont="1" applyBorder="1"/>
    <xf numFmtId="0" fontId="30" fillId="0" borderId="102" xfId="0" applyFont="1" applyBorder="1"/>
    <xf numFmtId="0" fontId="30" fillId="0" borderId="103" xfId="0" applyFont="1" applyBorder="1" applyAlignment="1">
      <alignment horizontal="left"/>
    </xf>
    <xf numFmtId="0" fontId="30" fillId="0" borderId="104" xfId="0" applyFont="1" applyBorder="1"/>
    <xf numFmtId="0" fontId="30" fillId="0" borderId="105" xfId="0" applyFont="1" applyBorder="1"/>
    <xf numFmtId="0" fontId="30" fillId="0" borderId="106" xfId="0" applyFont="1" applyBorder="1"/>
    <xf numFmtId="0" fontId="30" fillId="0" borderId="0" xfId="0" applyFont="1" applyAlignment="1">
      <alignment horizontal="center"/>
    </xf>
    <xf numFmtId="0" fontId="30" fillId="0" borderId="107" xfId="0" applyFont="1" applyBorder="1"/>
    <xf numFmtId="49" fontId="30" fillId="0" borderId="108" xfId="0" applyNumberFormat="1" applyFont="1" applyBorder="1" applyAlignment="1">
      <alignment horizontal="left"/>
    </xf>
    <xf numFmtId="0" fontId="30" fillId="0" borderId="109" xfId="0" applyFont="1" applyBorder="1"/>
    <xf numFmtId="0" fontId="30" fillId="0" borderId="110" xfId="0" applyFont="1" applyBorder="1" applyAlignment="1">
      <alignment horizontal="left"/>
    </xf>
    <xf numFmtId="0" fontId="30" fillId="0" borderId="111" xfId="0" applyFont="1" applyBorder="1" applyAlignment="1">
      <alignment horizontal="left"/>
    </xf>
    <xf numFmtId="0" fontId="30" fillId="0" borderId="94" xfId="0" applyFont="1" applyBorder="1" applyAlignment="1">
      <alignment horizontal="left"/>
    </xf>
    <xf numFmtId="0" fontId="33" fillId="0" borderId="96" xfId="0" applyFont="1" applyBorder="1"/>
    <xf numFmtId="0" fontId="30" fillId="0" borderId="112" xfId="0" applyFont="1" applyBorder="1"/>
    <xf numFmtId="0" fontId="30" fillId="0" borderId="113" xfId="0" applyFont="1" applyBorder="1" applyAlignment="1">
      <alignment horizontal="left"/>
    </xf>
    <xf numFmtId="0" fontId="30" fillId="0" borderId="114" xfId="0" applyFont="1" applyBorder="1"/>
    <xf numFmtId="0" fontId="30" fillId="0" borderId="115" xfId="0" applyFont="1" applyBorder="1"/>
    <xf numFmtId="0" fontId="30" fillId="0" borderId="108" xfId="0" applyFont="1" applyBorder="1" applyAlignment="1">
      <alignment horizontal="left"/>
    </xf>
    <xf numFmtId="0" fontId="30" fillId="0" borderId="94" xfId="0" applyFont="1" applyBorder="1" applyAlignment="1">
      <alignment horizontal="center"/>
    </xf>
    <xf numFmtId="0" fontId="30" fillId="0" borderId="116" xfId="0" applyFont="1" applyBorder="1" applyAlignment="1">
      <alignment horizontal="left"/>
    </xf>
    <xf numFmtId="0" fontId="30" fillId="0" borderId="92" xfId="0" applyFont="1" applyBorder="1" applyAlignment="1">
      <alignment horizontal="right"/>
    </xf>
    <xf numFmtId="0" fontId="30" fillId="0" borderId="117" xfId="0" applyFont="1" applyBorder="1"/>
    <xf numFmtId="0" fontId="30" fillId="0" borderId="0" xfId="0" applyFont="1" applyAlignment="1">
      <alignment horizontal="left"/>
    </xf>
    <xf numFmtId="0" fontId="30" fillId="0" borderId="118" xfId="0" applyFont="1" applyBorder="1"/>
    <xf numFmtId="0" fontId="30" fillId="0" borderId="119" xfId="0" applyFont="1" applyBorder="1" applyAlignment="1">
      <alignment horizontal="left"/>
    </xf>
    <xf numFmtId="0" fontId="30" fillId="0" borderId="120" xfId="0" applyFont="1" applyBorder="1"/>
    <xf numFmtId="0" fontId="30" fillId="0" borderId="2" xfId="0" applyFont="1" applyBorder="1"/>
    <xf numFmtId="0" fontId="30" fillId="0" borderId="121" xfId="0" applyFont="1" applyBorder="1" applyAlignment="1">
      <alignment horizontal="right"/>
    </xf>
    <xf numFmtId="0" fontId="30" fillId="0" borderId="3" xfId="0" applyFont="1" applyBorder="1"/>
    <xf numFmtId="0" fontId="30" fillId="0" borderId="122" xfId="0" applyFont="1" applyBorder="1"/>
    <xf numFmtId="0" fontId="30" fillId="0" borderId="5" xfId="0" applyFont="1" applyBorder="1"/>
    <xf numFmtId="0" fontId="30" fillId="0" borderId="5" xfId="0" applyFont="1" applyBorder="1" applyAlignment="1">
      <alignment horizontal="left"/>
    </xf>
    <xf numFmtId="0" fontId="30" fillId="0" borderId="123" xfId="0" applyFont="1" applyBorder="1"/>
    <xf numFmtId="0" fontId="0" fillId="0" borderId="92" xfId="0" applyBorder="1" applyAlignment="1">
      <alignment vertical="top"/>
    </xf>
    <xf numFmtId="0" fontId="27" fillId="0" borderId="124" xfId="8" applyFont="1" applyBorder="1"/>
    <xf numFmtId="177" fontId="12" fillId="0" borderId="124" xfId="2" applyNumberFormat="1" applyFont="1" applyBorder="1" applyAlignment="1" applyProtection="1">
      <alignment horizontal="center" vertical="center" wrapText="1"/>
      <protection locked="0"/>
    </xf>
    <xf numFmtId="0" fontId="3" fillId="0" borderId="0" xfId="6" applyAlignment="1" applyProtection="1">
      <alignment horizontal="right" vertical="center"/>
      <protection locked="0"/>
    </xf>
    <xf numFmtId="0" fontId="3" fillId="0" borderId="0" xfId="2" applyAlignment="1" applyProtection="1">
      <alignment horizontal="right" vertical="center"/>
      <protection locked="0"/>
    </xf>
    <xf numFmtId="179" fontId="16" fillId="0" borderId="128" xfId="5" applyNumberFormat="1" applyFont="1" applyBorder="1" applyAlignment="1" applyProtection="1">
      <alignment horizontal="center" vertical="center"/>
      <protection locked="0"/>
    </xf>
    <xf numFmtId="0" fontId="3" fillId="0" borderId="0" xfId="6" applyAlignment="1" applyProtection="1">
      <alignment horizontal="left" vertical="center"/>
      <protection locked="0"/>
    </xf>
    <xf numFmtId="0" fontId="3" fillId="0" borderId="129" xfId="2" applyBorder="1" applyAlignment="1" applyProtection="1">
      <alignment horizontal="center" vertical="center"/>
      <protection locked="0"/>
    </xf>
    <xf numFmtId="49" fontId="25" fillId="0" borderId="12" xfId="4" applyNumberFormat="1" applyFont="1" applyBorder="1" applyAlignment="1" applyProtection="1">
      <alignment vertical="center"/>
      <protection locked="0"/>
    </xf>
    <xf numFmtId="0" fontId="5" fillId="0" borderId="0" xfId="2" applyFont="1" applyAlignment="1"/>
    <xf numFmtId="179" fontId="16" fillId="0" borderId="133" xfId="5" applyNumberFormat="1" applyFont="1" applyBorder="1" applyAlignment="1" applyProtection="1">
      <alignment horizontal="center" vertical="center"/>
      <protection locked="0"/>
    </xf>
    <xf numFmtId="49" fontId="18" fillId="0" borderId="132" xfId="4" applyNumberFormat="1" applyFont="1" applyBorder="1" applyAlignment="1" applyProtection="1">
      <alignment vertical="center"/>
      <protection locked="0"/>
    </xf>
    <xf numFmtId="49" fontId="18" fillId="0" borderId="30" xfId="4" applyNumberFormat="1" applyFont="1" applyBorder="1" applyAlignment="1" applyProtection="1">
      <alignment vertical="center"/>
      <protection locked="0"/>
    </xf>
    <xf numFmtId="49" fontId="34" fillId="0" borderId="16" xfId="4" applyNumberFormat="1" applyFont="1" applyBorder="1" applyAlignment="1" applyProtection="1">
      <alignment vertical="center"/>
      <protection locked="0"/>
    </xf>
    <xf numFmtId="49" fontId="35" fillId="0" borderId="19" xfId="4" applyNumberFormat="1" applyFont="1" applyBorder="1" applyAlignment="1" applyProtection="1">
      <alignment horizontal="center" vertical="center"/>
      <protection locked="0"/>
    </xf>
    <xf numFmtId="0" fontId="5" fillId="0" borderId="0" xfId="2" applyFont="1" applyAlignment="1">
      <alignment horizontal="right"/>
    </xf>
    <xf numFmtId="0" fontId="3" fillId="0" borderId="134" xfId="2" applyBorder="1">
      <alignment vertical="center"/>
    </xf>
    <xf numFmtId="179" fontId="9" fillId="4" borderId="128" xfId="4" applyNumberFormat="1" applyFont="1" applyFill="1" applyBorder="1" applyAlignment="1">
      <alignment horizontal="right" vertical="center"/>
    </xf>
    <xf numFmtId="179" fontId="16" fillId="0" borderId="135" xfId="5" applyNumberFormat="1" applyFont="1" applyBorder="1" applyAlignment="1" applyProtection="1">
      <alignment horizontal="center" vertical="center"/>
      <protection locked="0"/>
    </xf>
    <xf numFmtId="176" fontId="5" fillId="0" borderId="124" xfId="2" applyNumberFormat="1" applyFont="1" applyBorder="1" applyAlignment="1" applyProtection="1">
      <alignment horizontal="center" vertical="center" wrapText="1"/>
      <protection locked="0"/>
    </xf>
    <xf numFmtId="0" fontId="30" fillId="0" borderId="136" xfId="0" applyFont="1" applyBorder="1"/>
    <xf numFmtId="0" fontId="30" fillId="0" borderId="44" xfId="0" applyFont="1" applyBorder="1"/>
    <xf numFmtId="0" fontId="30" fillId="0" borderId="138" xfId="0" applyFont="1" applyBorder="1"/>
    <xf numFmtId="0" fontId="30" fillId="0" borderId="137" xfId="0" applyFont="1" applyBorder="1"/>
    <xf numFmtId="0" fontId="37" fillId="0" borderId="0" xfId="0" applyFont="1" applyAlignment="1">
      <alignment horizontal="left"/>
    </xf>
    <xf numFmtId="0" fontId="38" fillId="0" borderId="139" xfId="2" applyFont="1" applyBorder="1" applyProtection="1">
      <alignment vertical="center"/>
      <protection locked="0"/>
    </xf>
    <xf numFmtId="180" fontId="0" fillId="0" borderId="92" xfId="0" applyNumberFormat="1" applyBorder="1" applyAlignment="1">
      <alignment horizontal="center"/>
    </xf>
    <xf numFmtId="0" fontId="30" fillId="8" borderId="140" xfId="0" applyFont="1" applyFill="1" applyBorder="1"/>
    <xf numFmtId="0" fontId="30" fillId="0" borderId="141" xfId="0" applyFont="1" applyBorder="1"/>
    <xf numFmtId="0" fontId="30" fillId="0" borderId="143" xfId="0" applyFont="1" applyBorder="1"/>
    <xf numFmtId="0" fontId="30" fillId="0" borderId="142" xfId="0" applyFont="1" applyBorder="1"/>
    <xf numFmtId="0" fontId="30" fillId="0" borderId="144" xfId="0" applyFont="1" applyBorder="1"/>
    <xf numFmtId="179" fontId="9" fillId="4" borderId="145" xfId="4" applyNumberFormat="1" applyFont="1" applyFill="1" applyBorder="1" applyAlignment="1">
      <alignment horizontal="right" vertical="center"/>
    </xf>
    <xf numFmtId="14" fontId="7" fillId="0" borderId="0" xfId="2" applyNumberFormat="1" applyFont="1" applyAlignment="1">
      <alignment horizontal="center" vertical="center"/>
    </xf>
    <xf numFmtId="14" fontId="3" fillId="0" borderId="0" xfId="2" applyNumberFormat="1">
      <alignment vertical="center"/>
    </xf>
    <xf numFmtId="38" fontId="31" fillId="0" borderId="0" xfId="3" applyFont="1" applyFill="1" applyBorder="1" applyAlignment="1"/>
    <xf numFmtId="38" fontId="31" fillId="0" borderId="0" xfId="3" applyFont="1" applyFill="1" applyBorder="1" applyAlignment="1">
      <alignment horizontal="center"/>
    </xf>
    <xf numFmtId="0" fontId="0" fillId="0" borderId="124" xfId="8" applyFont="1" applyBorder="1"/>
    <xf numFmtId="0" fontId="19" fillId="0" borderId="124" xfId="8" applyFont="1" applyBorder="1" applyAlignment="1">
      <alignment horizontal="left"/>
    </xf>
    <xf numFmtId="0" fontId="19" fillId="0" borderId="124" xfId="2" applyFont="1" applyBorder="1" applyAlignment="1"/>
    <xf numFmtId="0" fontId="19" fillId="0" borderId="124" xfId="2" applyFont="1" applyBorder="1" applyAlignment="1">
      <alignment horizontal="left"/>
    </xf>
    <xf numFmtId="38" fontId="42" fillId="0" borderId="150" xfId="3" applyFont="1" applyFill="1" applyBorder="1" applyAlignment="1">
      <alignment horizontal="center"/>
    </xf>
    <xf numFmtId="38" fontId="43" fillId="0" borderId="130" xfId="3" applyFont="1" applyFill="1" applyBorder="1" applyAlignment="1"/>
    <xf numFmtId="38" fontId="42" fillId="0" borderId="130" xfId="3" applyFont="1" applyFill="1" applyBorder="1" applyAlignment="1"/>
    <xf numFmtId="38" fontId="42" fillId="0" borderId="151" xfId="3" applyFont="1" applyFill="1" applyBorder="1" applyAlignment="1"/>
    <xf numFmtId="38" fontId="45" fillId="0" borderId="152" xfId="3" applyFont="1" applyFill="1" applyBorder="1" applyAlignment="1">
      <alignment horizontal="center"/>
    </xf>
    <xf numFmtId="38" fontId="46" fillId="0" borderId="153" xfId="3" applyFont="1" applyFill="1" applyBorder="1" applyAlignment="1">
      <alignment horizontal="right"/>
    </xf>
    <xf numFmtId="38" fontId="45" fillId="0" borderId="150" xfId="3" applyFont="1" applyFill="1" applyBorder="1" applyAlignment="1">
      <alignment horizontal="center"/>
    </xf>
    <xf numFmtId="38" fontId="46" fillId="0" borderId="130" xfId="3" applyFont="1" applyFill="1" applyBorder="1" applyAlignment="1">
      <alignment horizontal="right"/>
    </xf>
    <xf numFmtId="38" fontId="45" fillId="0" borderId="36" xfId="3" applyFont="1" applyFill="1" applyBorder="1" applyAlignment="1">
      <alignment horizontal="center"/>
    </xf>
    <xf numFmtId="38" fontId="46" fillId="0" borderId="27" xfId="3" applyFont="1" applyFill="1" applyBorder="1" applyAlignment="1"/>
    <xf numFmtId="38" fontId="46" fillId="0" borderId="25" xfId="3" applyFont="1" applyFill="1" applyBorder="1" applyAlignment="1"/>
    <xf numFmtId="38" fontId="46" fillId="0" borderId="27" xfId="3" applyFont="1" applyFill="1" applyBorder="1" applyAlignment="1">
      <alignment horizontal="right"/>
    </xf>
    <xf numFmtId="38" fontId="45" fillId="0" borderId="152" xfId="3" applyFont="1" applyFill="1" applyBorder="1" applyAlignment="1">
      <alignment horizontal="right"/>
    </xf>
    <xf numFmtId="38" fontId="45" fillId="0" borderId="158" xfId="3" applyFont="1" applyFill="1" applyBorder="1" applyAlignment="1">
      <alignment horizontal="center"/>
    </xf>
    <xf numFmtId="38" fontId="42" fillId="0" borderId="154" xfId="3" applyFont="1" applyFill="1" applyBorder="1" applyAlignment="1">
      <alignment horizontal="center"/>
    </xf>
    <xf numFmtId="38" fontId="45" fillId="0" borderId="150" xfId="3" applyFont="1" applyFill="1" applyBorder="1" applyAlignment="1"/>
    <xf numFmtId="38" fontId="45" fillId="0" borderId="124" xfId="3" applyFont="1" applyFill="1" applyBorder="1" applyAlignment="1"/>
    <xf numFmtId="38" fontId="45" fillId="0" borderId="151" xfId="3" applyFont="1" applyFill="1" applyBorder="1" applyAlignment="1"/>
    <xf numFmtId="38" fontId="45" fillId="0" borderId="150" xfId="3" applyFont="1" applyFill="1" applyBorder="1" applyAlignment="1">
      <alignment horizontal="right"/>
    </xf>
    <xf numFmtId="38" fontId="46" fillId="0" borderId="159" xfId="3" applyFont="1" applyFill="1" applyBorder="1" applyAlignment="1">
      <alignment horizontal="right"/>
    </xf>
    <xf numFmtId="38" fontId="45" fillId="0" borderId="157" xfId="3" applyFont="1" applyFill="1" applyBorder="1" applyAlignment="1">
      <alignment horizontal="right"/>
    </xf>
    <xf numFmtId="38" fontId="45" fillId="0" borderId="160" xfId="3" applyFont="1" applyFill="1" applyBorder="1" applyAlignment="1"/>
    <xf numFmtId="38" fontId="45" fillId="0" borderId="25" xfId="3" applyFont="1" applyFill="1" applyBorder="1" applyAlignment="1"/>
    <xf numFmtId="38" fontId="46" fillId="0" borderId="152" xfId="2" applyNumberFormat="1" applyFont="1" applyBorder="1">
      <alignment vertical="center"/>
    </xf>
    <xf numFmtId="0" fontId="45" fillId="0" borderId="152" xfId="2" applyFont="1" applyBorder="1" applyAlignment="1">
      <alignment horizontal="right"/>
    </xf>
    <xf numFmtId="0" fontId="45" fillId="0" borderId="158" xfId="2" applyFont="1" applyBorder="1">
      <alignment vertical="center"/>
    </xf>
    <xf numFmtId="0" fontId="45" fillId="0" borderId="154" xfId="2" applyFont="1" applyBorder="1">
      <alignment vertical="center"/>
    </xf>
    <xf numFmtId="0" fontId="45" fillId="0" borderId="152" xfId="2" applyFont="1" applyBorder="1">
      <alignment vertical="center"/>
    </xf>
    <xf numFmtId="38" fontId="46" fillId="0" borderId="150" xfId="2" applyNumberFormat="1" applyFont="1" applyBorder="1">
      <alignment vertical="center"/>
    </xf>
    <xf numFmtId="0" fontId="45" fillId="0" borderId="150" xfId="2" applyFont="1" applyBorder="1" applyAlignment="1">
      <alignment horizontal="right"/>
    </xf>
    <xf numFmtId="0" fontId="45" fillId="0" borderId="124" xfId="2" applyFont="1" applyBorder="1">
      <alignment vertical="center"/>
    </xf>
    <xf numFmtId="0" fontId="45" fillId="0" borderId="151" xfId="2" applyFont="1" applyBorder="1">
      <alignment vertical="center"/>
    </xf>
    <xf numFmtId="0" fontId="45" fillId="0" borderId="150" xfId="2" applyFont="1" applyBorder="1" applyAlignment="1">
      <alignment horizontal="center" vertical="center"/>
    </xf>
    <xf numFmtId="0" fontId="45" fillId="0" borderId="160" xfId="2" applyFont="1" applyBorder="1">
      <alignment vertical="center"/>
    </xf>
    <xf numFmtId="0" fontId="45" fillId="0" borderId="161" xfId="2" applyFont="1" applyBorder="1">
      <alignment vertical="center"/>
    </xf>
    <xf numFmtId="0" fontId="45" fillId="0" borderId="25" xfId="2" applyFont="1" applyBorder="1">
      <alignment vertical="center"/>
    </xf>
    <xf numFmtId="0" fontId="45" fillId="0" borderId="153" xfId="2" applyFont="1" applyBorder="1" applyAlignment="1">
      <alignment horizontal="center" vertical="center" wrapText="1"/>
    </xf>
    <xf numFmtId="38" fontId="46" fillId="0" borderId="12" xfId="3" applyFont="1" applyFill="1" applyBorder="1" applyAlignment="1"/>
    <xf numFmtId="38" fontId="45" fillId="0" borderId="0" xfId="3" applyFont="1" applyFill="1" applyBorder="1" applyAlignment="1"/>
    <xf numFmtId="0" fontId="48" fillId="0" borderId="0" xfId="2" applyFont="1">
      <alignment vertical="center"/>
    </xf>
    <xf numFmtId="38" fontId="45" fillId="0" borderId="130" xfId="3" applyFont="1" applyFill="1" applyBorder="1" applyAlignment="1">
      <alignment horizontal="center" wrapText="1"/>
    </xf>
    <xf numFmtId="38" fontId="45" fillId="0" borderId="0" xfId="3" applyFont="1" applyFill="1" applyBorder="1" applyAlignment="1">
      <alignment horizontal="center"/>
    </xf>
    <xf numFmtId="38" fontId="45" fillId="0" borderId="130" xfId="3" applyFont="1" applyFill="1" applyBorder="1" applyAlignment="1">
      <alignment horizontal="center"/>
    </xf>
    <xf numFmtId="0" fontId="45" fillId="0" borderId="0" xfId="2" applyFont="1">
      <alignment vertical="center"/>
    </xf>
    <xf numFmtId="38" fontId="45" fillId="0" borderId="153" xfId="3" applyFont="1" applyFill="1" applyBorder="1" applyAlignment="1">
      <alignment horizontal="right"/>
    </xf>
    <xf numFmtId="38" fontId="45" fillId="0" borderId="130" xfId="3" applyFont="1" applyFill="1" applyBorder="1" applyAlignment="1">
      <alignment horizontal="right"/>
    </xf>
    <xf numFmtId="0" fontId="45" fillId="0" borderId="152" xfId="2" applyFont="1" applyBorder="1" applyAlignment="1">
      <alignment horizontal="right" vertical="center"/>
    </xf>
    <xf numFmtId="0" fontId="45" fillId="0" borderId="150" xfId="2" applyFont="1" applyBorder="1" applyAlignment="1">
      <alignment horizontal="right" vertical="center"/>
    </xf>
    <xf numFmtId="38" fontId="46" fillId="0" borderId="12" xfId="3" applyFont="1" applyFill="1" applyBorder="1" applyAlignment="1">
      <alignment horizontal="right"/>
    </xf>
    <xf numFmtId="0" fontId="45" fillId="0" borderId="152" xfId="2" applyFont="1" applyBorder="1" applyAlignment="1">
      <alignment horizontal="center" vertical="center"/>
    </xf>
    <xf numFmtId="0" fontId="3" fillId="0" borderId="22" xfId="8" applyBorder="1" applyAlignment="1">
      <alignment horizontal="left"/>
    </xf>
    <xf numFmtId="0" fontId="9" fillId="0" borderId="0" xfId="2" applyFont="1" applyAlignment="1">
      <alignment horizontal="left"/>
    </xf>
    <xf numFmtId="0" fontId="5" fillId="0" borderId="147" xfId="2" applyFont="1" applyBorder="1">
      <alignment vertical="center"/>
    </xf>
    <xf numFmtId="0" fontId="19" fillId="0" borderId="134" xfId="2" applyFont="1" applyBorder="1" applyAlignment="1">
      <alignment horizontal="center" vertical="center" wrapText="1"/>
    </xf>
    <xf numFmtId="181" fontId="10" fillId="0" borderId="8" xfId="2" applyNumberFormat="1" applyFont="1" applyBorder="1" applyProtection="1">
      <alignment vertical="center"/>
      <protection locked="0"/>
    </xf>
    <xf numFmtId="0" fontId="10" fillId="0" borderId="24" xfId="2" applyFont="1" applyBorder="1" applyAlignment="1" applyProtection="1">
      <alignment horizontal="center" vertical="center"/>
      <protection locked="0"/>
    </xf>
    <xf numFmtId="0" fontId="10" fillId="0" borderId="12" xfId="2" applyFont="1" applyBorder="1" applyAlignment="1" applyProtection="1">
      <alignment horizontal="center" vertical="center"/>
      <protection locked="0"/>
    </xf>
    <xf numFmtId="0" fontId="10" fillId="0" borderId="23" xfId="2" applyFont="1" applyBorder="1" applyAlignment="1" applyProtection="1">
      <alignment horizontal="center" vertical="center"/>
      <protection locked="0"/>
    </xf>
    <xf numFmtId="0" fontId="10" fillId="0" borderId="12" xfId="2" applyFont="1" applyBorder="1" applyAlignment="1" applyProtection="1">
      <alignment horizontal="left" vertical="center"/>
      <protection locked="0"/>
    </xf>
    <xf numFmtId="0" fontId="5" fillId="0" borderId="124" xfId="8" applyFont="1" applyBorder="1"/>
    <xf numFmtId="0" fontId="0" fillId="0" borderId="124" xfId="8" applyFont="1" applyBorder="1" applyAlignment="1">
      <alignment horizontal="left"/>
    </xf>
    <xf numFmtId="38" fontId="42" fillId="0" borderId="12" xfId="3" applyFont="1" applyFill="1" applyBorder="1" applyAlignment="1"/>
    <xf numFmtId="38" fontId="51" fillId="0" borderId="127" xfId="3" applyFont="1" applyFill="1" applyBorder="1" applyAlignment="1">
      <alignment horizontal="center" vertical="center" wrapText="1"/>
    </xf>
    <xf numFmtId="38" fontId="42" fillId="0" borderId="125" xfId="3" applyFont="1" applyFill="1" applyBorder="1" applyAlignment="1">
      <alignment horizontal="center" vertical="center"/>
    </xf>
    <xf numFmtId="38" fontId="42" fillId="0" borderId="152" xfId="3" applyFont="1" applyFill="1" applyBorder="1" applyAlignment="1"/>
    <xf numFmtId="38" fontId="42" fillId="0" borderId="150" xfId="3" applyFont="1" applyFill="1" applyBorder="1" applyAlignment="1"/>
    <xf numFmtId="38" fontId="46" fillId="0" borderId="32" xfId="3" applyFont="1" applyFill="1" applyBorder="1" applyAlignment="1"/>
    <xf numFmtId="38" fontId="42" fillId="7" borderId="125" xfId="3" applyFont="1" applyFill="1" applyBorder="1" applyAlignment="1">
      <alignment horizontal="center" vertical="center"/>
    </xf>
    <xf numFmtId="38" fontId="42" fillId="7" borderId="148" xfId="3" applyFont="1" applyFill="1" applyBorder="1" applyAlignment="1">
      <alignment horizontal="center" vertical="center"/>
    </xf>
    <xf numFmtId="38" fontId="42" fillId="7" borderId="131" xfId="3" applyFont="1" applyFill="1" applyBorder="1" applyAlignment="1">
      <alignment horizontal="center" vertical="center"/>
    </xf>
    <xf numFmtId="38" fontId="42" fillId="7" borderId="152" xfId="3" applyFont="1" applyFill="1" applyBorder="1" applyAlignment="1">
      <alignment horizontal="center" vertical="center"/>
    </xf>
    <xf numFmtId="38" fontId="42" fillId="7" borderId="153" xfId="3" applyFont="1" applyFill="1" applyBorder="1" applyAlignment="1">
      <alignment horizontal="center" vertical="center"/>
    </xf>
    <xf numFmtId="38" fontId="52" fillId="0" borderId="164" xfId="3" applyFont="1" applyFill="1" applyBorder="1" applyAlignment="1">
      <alignment horizontal="center" vertical="center"/>
    </xf>
    <xf numFmtId="38" fontId="52" fillId="0" borderId="36" xfId="3" applyFont="1" applyFill="1" applyBorder="1" applyAlignment="1">
      <alignment horizontal="center" vertical="center"/>
    </xf>
    <xf numFmtId="38" fontId="52" fillId="0" borderId="150" xfId="3" applyFont="1" applyFill="1" applyBorder="1" applyAlignment="1">
      <alignment horizontal="center" vertical="center"/>
    </xf>
    <xf numFmtId="38" fontId="53" fillId="0" borderId="127" xfId="3" applyFont="1" applyFill="1" applyBorder="1" applyAlignment="1">
      <alignment horizontal="center" vertical="center" wrapText="1"/>
    </xf>
    <xf numFmtId="38" fontId="53" fillId="0" borderId="36" xfId="3" applyFont="1" applyFill="1" applyBorder="1" applyAlignment="1">
      <alignment horizontal="center" vertical="center" wrapText="1"/>
    </xf>
    <xf numFmtId="38" fontId="53" fillId="0" borderId="126" xfId="3" applyFont="1" applyFill="1" applyBorder="1" applyAlignment="1">
      <alignment horizontal="center" vertical="center" wrapText="1"/>
    </xf>
    <xf numFmtId="38" fontId="53" fillId="0" borderId="37" xfId="3" applyFont="1" applyFill="1" applyBorder="1" applyAlignment="1">
      <alignment horizontal="center" vertical="center"/>
    </xf>
    <xf numFmtId="38" fontId="53" fillId="0" borderId="130" xfId="3" applyFont="1" applyFill="1" applyBorder="1" applyAlignment="1">
      <alignment horizontal="center" vertical="center"/>
    </xf>
    <xf numFmtId="0" fontId="53" fillId="0" borderId="126" xfId="2" applyFont="1" applyBorder="1" applyAlignment="1">
      <alignment horizontal="center" vertical="center" wrapText="1"/>
    </xf>
    <xf numFmtId="0" fontId="53" fillId="0" borderId="37" xfId="2" applyFont="1" applyBorder="1" applyAlignment="1">
      <alignment horizontal="center" vertical="center"/>
    </xf>
    <xf numFmtId="0" fontId="53" fillId="0" borderId="130" xfId="2" applyFont="1" applyBorder="1" applyAlignment="1">
      <alignment horizontal="center" vertical="center"/>
    </xf>
    <xf numFmtId="0" fontId="54" fillId="0" borderId="0" xfId="2" applyFont="1" applyAlignment="1">
      <alignment horizontal="center" vertical="center"/>
    </xf>
    <xf numFmtId="0" fontId="10" fillId="0" borderId="12" xfId="2" applyFont="1" applyBorder="1" applyProtection="1">
      <alignment vertical="center"/>
      <protection locked="0"/>
    </xf>
    <xf numFmtId="0" fontId="10" fillId="0" borderId="130" xfId="2" applyFont="1" applyBorder="1" applyAlignment="1" applyProtection="1">
      <alignment horizontal="center" vertical="center" wrapText="1"/>
      <protection locked="0"/>
    </xf>
    <xf numFmtId="0" fontId="10" fillId="0" borderId="16" xfId="2" applyFont="1" applyBorder="1" applyProtection="1">
      <alignment vertical="center"/>
      <protection locked="0"/>
    </xf>
    <xf numFmtId="0" fontId="10" fillId="0" borderId="23" xfId="2" applyFont="1" applyBorder="1">
      <alignment vertical="center"/>
    </xf>
    <xf numFmtId="181" fontId="10" fillId="0" borderId="14" xfId="2" applyNumberFormat="1" applyFont="1" applyBorder="1" applyProtection="1">
      <alignment vertical="center"/>
      <protection locked="0"/>
    </xf>
    <xf numFmtId="181" fontId="10" fillId="0" borderId="12" xfId="2" applyNumberFormat="1" applyFont="1" applyBorder="1" applyProtection="1">
      <alignment vertical="center"/>
      <protection locked="0"/>
    </xf>
    <xf numFmtId="38" fontId="45" fillId="0" borderId="126" xfId="3" applyFont="1" applyFill="1" applyBorder="1" applyAlignment="1">
      <alignment horizontal="center"/>
    </xf>
    <xf numFmtId="38" fontId="45" fillId="0" borderId="125" xfId="3" applyFont="1" applyFill="1" applyBorder="1" applyAlignment="1">
      <alignment horizontal="center"/>
    </xf>
    <xf numFmtId="38" fontId="45" fillId="0" borderId="155" xfId="3" applyFont="1" applyFill="1" applyBorder="1" applyAlignment="1">
      <alignment horizontal="center"/>
    </xf>
    <xf numFmtId="38" fontId="45" fillId="0" borderId="156" xfId="3" applyFont="1" applyFill="1" applyBorder="1" applyAlignment="1">
      <alignment horizontal="center"/>
    </xf>
    <xf numFmtId="38" fontId="45" fillId="0" borderId="159" xfId="3" applyFont="1" applyFill="1" applyBorder="1" applyAlignment="1">
      <alignment horizontal="center"/>
    </xf>
    <xf numFmtId="38" fontId="45" fillId="0" borderId="162" xfId="3" applyFont="1" applyFill="1" applyBorder="1" applyAlignment="1">
      <alignment horizontal="center"/>
    </xf>
    <xf numFmtId="0" fontId="9" fillId="0" borderId="0" xfId="2" applyFont="1" applyAlignment="1">
      <alignment horizontal="left" vertical="center"/>
    </xf>
    <xf numFmtId="0" fontId="9" fillId="0" borderId="0" xfId="2" applyFont="1">
      <alignment vertical="center"/>
    </xf>
    <xf numFmtId="38" fontId="45" fillId="0" borderId="27" xfId="3" applyFont="1" applyFill="1" applyBorder="1" applyAlignment="1">
      <alignment horizontal="center" vertical="center"/>
    </xf>
    <xf numFmtId="38" fontId="45" fillId="0" borderId="147" xfId="3" applyFont="1" applyFill="1" applyBorder="1" applyAlignment="1">
      <alignment horizontal="center" vertical="center"/>
    </xf>
    <xf numFmtId="0" fontId="19" fillId="0" borderId="21" xfId="8" applyFont="1" applyBorder="1" applyAlignment="1">
      <alignment horizontal="left"/>
    </xf>
    <xf numFmtId="0" fontId="19" fillId="0" borderId="124" xfId="8" applyFont="1" applyBorder="1" applyAlignment="1">
      <alignment horizontal="left"/>
    </xf>
    <xf numFmtId="0" fontId="19" fillId="0" borderId="22" xfId="8" applyFont="1" applyBorder="1" applyAlignment="1">
      <alignment horizontal="left"/>
    </xf>
    <xf numFmtId="38" fontId="29" fillId="0" borderId="0" xfId="3" applyFont="1" applyFill="1" applyBorder="1" applyAlignment="1">
      <alignment horizontal="center" vertical="center"/>
    </xf>
    <xf numFmtId="0" fontId="5" fillId="0" borderId="0" xfId="2" applyFont="1" applyAlignment="1">
      <alignment horizontal="left" vertical="center" wrapText="1"/>
    </xf>
    <xf numFmtId="0" fontId="5" fillId="0" borderId="0" xfId="2" applyFont="1">
      <alignment vertical="center"/>
    </xf>
    <xf numFmtId="0" fontId="19" fillId="0" borderId="23" xfId="8" applyFont="1" applyBorder="1" applyAlignment="1">
      <alignment horizontal="left" vertical="top"/>
    </xf>
    <xf numFmtId="0" fontId="19" fillId="0" borderId="24" xfId="8" applyFont="1" applyBorder="1" applyAlignment="1">
      <alignment horizontal="left" vertical="top"/>
    </xf>
    <xf numFmtId="0" fontId="3" fillId="0" borderId="24" xfId="2" applyBorder="1" applyAlignment="1">
      <alignment horizontal="left" vertical="top"/>
    </xf>
    <xf numFmtId="0" fontId="3" fillId="0" borderId="16" xfId="2" applyBorder="1" applyAlignment="1">
      <alignment horizontal="left" vertical="top"/>
    </xf>
    <xf numFmtId="0" fontId="13" fillId="0" borderId="0" xfId="2" applyFont="1" applyAlignment="1">
      <alignment horizontal="left" vertical="center"/>
    </xf>
    <xf numFmtId="38" fontId="45" fillId="0" borderId="37" xfId="3" applyFont="1" applyFill="1" applyBorder="1" applyAlignment="1">
      <alignment horizontal="center"/>
    </xf>
    <xf numFmtId="38" fontId="45" fillId="0" borderId="46" xfId="3" applyFont="1" applyFill="1" applyBorder="1" applyAlignment="1">
      <alignment horizontal="center"/>
    </xf>
    <xf numFmtId="38" fontId="45" fillId="0" borderId="27" xfId="3" applyFont="1" applyFill="1" applyBorder="1" applyAlignment="1">
      <alignment horizontal="center"/>
    </xf>
    <xf numFmtId="38" fontId="45" fillId="0" borderId="25" xfId="3" applyFont="1" applyFill="1" applyBorder="1" applyAlignment="1">
      <alignment horizontal="center"/>
    </xf>
    <xf numFmtId="0" fontId="44" fillId="0" borderId="126" xfId="2" applyFont="1" applyBorder="1" applyAlignment="1">
      <alignment horizontal="center" vertical="center" wrapText="1"/>
    </xf>
    <xf numFmtId="0" fontId="44" fillId="0" borderId="37" xfId="2" applyFont="1" applyBorder="1" applyAlignment="1">
      <alignment horizontal="center" vertical="center"/>
    </xf>
    <xf numFmtId="0" fontId="44" fillId="0" borderId="130" xfId="2" applyFont="1" applyBorder="1" applyAlignment="1">
      <alignment horizontal="center" vertical="center"/>
    </xf>
    <xf numFmtId="38" fontId="47" fillId="0" borderId="24" xfId="3" applyFont="1" applyFill="1" applyBorder="1" applyAlignment="1">
      <alignment horizontal="center"/>
    </xf>
    <xf numFmtId="38" fontId="47" fillId="0" borderId="16" xfId="3" applyFont="1" applyFill="1" applyBorder="1" applyAlignment="1">
      <alignment horizontal="center"/>
    </xf>
    <xf numFmtId="38" fontId="44" fillId="0" borderId="126" xfId="3" applyFont="1" applyFill="1" applyBorder="1" applyAlignment="1">
      <alignment horizontal="center" vertical="center" wrapText="1"/>
    </xf>
    <xf numFmtId="38" fontId="44" fillId="0" borderId="37" xfId="3" applyFont="1" applyFill="1" applyBorder="1" applyAlignment="1">
      <alignment horizontal="center" vertical="center"/>
    </xf>
    <xf numFmtId="38" fontId="44" fillId="0" borderId="130" xfId="3" applyFont="1" applyFill="1" applyBorder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5" fillId="0" borderId="88" xfId="2" applyFont="1" applyBorder="1" applyAlignment="1">
      <alignment horizontal="left" vertical="center"/>
    </xf>
    <xf numFmtId="0" fontId="5" fillId="0" borderId="88" xfId="2" applyFont="1" applyBorder="1">
      <alignment vertical="center"/>
    </xf>
    <xf numFmtId="0" fontId="56" fillId="6" borderId="0" xfId="2" applyFont="1" applyFill="1" applyAlignment="1">
      <alignment horizontal="center" vertical="center"/>
    </xf>
    <xf numFmtId="0" fontId="7" fillId="0" borderId="0" xfId="2" applyFont="1" applyAlignment="1">
      <alignment horizontal="left" vertical="center"/>
    </xf>
    <xf numFmtId="0" fontId="7" fillId="0" borderId="0" xfId="2" applyFont="1" applyAlignment="1">
      <alignment horizontal="left" vertical="center" wrapText="1"/>
    </xf>
    <xf numFmtId="14" fontId="5" fillId="0" borderId="0" xfId="2" applyNumberFormat="1" applyFont="1" applyAlignment="1">
      <alignment horizontal="center"/>
    </xf>
    <xf numFmtId="0" fontId="28" fillId="0" borderId="0" xfId="8" applyFont="1" applyAlignment="1">
      <alignment horizontal="center"/>
    </xf>
    <xf numFmtId="38" fontId="49" fillId="0" borderId="0" xfId="3" applyFont="1" applyFill="1" applyBorder="1" applyAlignment="1">
      <alignment vertical="center"/>
    </xf>
    <xf numFmtId="38" fontId="41" fillId="0" borderId="127" xfId="3" applyFont="1" applyFill="1" applyBorder="1" applyAlignment="1">
      <alignment horizontal="center" vertical="center" wrapText="1"/>
    </xf>
    <xf numFmtId="38" fontId="41" fillId="0" borderId="36" xfId="3" applyFont="1" applyFill="1" applyBorder="1" applyAlignment="1">
      <alignment horizontal="center" vertical="center"/>
    </xf>
    <xf numFmtId="38" fontId="41" fillId="0" borderId="150" xfId="3" applyFont="1" applyFill="1" applyBorder="1" applyAlignment="1">
      <alignment horizontal="center" vertical="center"/>
    </xf>
    <xf numFmtId="38" fontId="42" fillId="7" borderId="153" xfId="3" applyFont="1" applyFill="1" applyBorder="1" applyAlignment="1">
      <alignment horizontal="center" vertical="center"/>
    </xf>
    <xf numFmtId="38" fontId="42" fillId="7" borderId="158" xfId="3" applyFont="1" applyFill="1" applyBorder="1" applyAlignment="1">
      <alignment horizontal="center" vertical="center"/>
    </xf>
    <xf numFmtId="38" fontId="45" fillId="0" borderId="160" xfId="3" applyFont="1" applyFill="1" applyBorder="1" applyAlignment="1">
      <alignment horizontal="center" vertical="center"/>
    </xf>
    <xf numFmtId="38" fontId="45" fillId="0" borderId="165" xfId="3" applyFont="1" applyFill="1" applyBorder="1" applyAlignment="1">
      <alignment horizontal="center" vertical="center"/>
    </xf>
    <xf numFmtId="38" fontId="45" fillId="0" borderId="161" xfId="3" applyFont="1" applyFill="1" applyBorder="1" applyAlignment="1">
      <alignment horizontal="center" vertical="center"/>
    </xf>
    <xf numFmtId="38" fontId="44" fillId="0" borderId="127" xfId="3" applyFont="1" applyFill="1" applyBorder="1" applyAlignment="1">
      <alignment horizontal="center" vertical="center" wrapText="1"/>
    </xf>
    <xf numFmtId="38" fontId="44" fillId="0" borderId="36" xfId="3" applyFont="1" applyFill="1" applyBorder="1" applyAlignment="1">
      <alignment horizontal="center" vertical="center" wrapText="1"/>
    </xf>
    <xf numFmtId="38" fontId="44" fillId="0" borderId="150" xfId="3" applyFont="1" applyFill="1" applyBorder="1" applyAlignment="1">
      <alignment horizontal="center" vertical="center" wrapText="1"/>
    </xf>
    <xf numFmtId="38" fontId="42" fillId="7" borderId="126" xfId="3" applyFont="1" applyFill="1" applyBorder="1" applyAlignment="1">
      <alignment horizontal="center" vertical="center"/>
    </xf>
    <xf numFmtId="38" fontId="42" fillId="7" borderId="125" xfId="3" applyFont="1" applyFill="1" applyBorder="1" applyAlignment="1">
      <alignment horizontal="center" vertical="center"/>
    </xf>
    <xf numFmtId="0" fontId="5" fillId="0" borderId="129" xfId="8" applyFont="1" applyBorder="1" applyAlignment="1">
      <alignment horizontal="center"/>
    </xf>
    <xf numFmtId="0" fontId="5" fillId="0" borderId="22" xfId="8" applyFont="1" applyBorder="1" applyAlignment="1">
      <alignment horizontal="center"/>
    </xf>
    <xf numFmtId="0" fontId="5" fillId="0" borderId="18" xfId="8" applyFont="1" applyBorder="1" applyAlignment="1">
      <alignment horizontal="center"/>
    </xf>
    <xf numFmtId="0" fontId="20" fillId="0" borderId="129" xfId="8" applyFont="1" applyBorder="1" applyAlignment="1">
      <alignment horizontal="left"/>
    </xf>
    <xf numFmtId="0" fontId="20" fillId="0" borderId="22" xfId="8" applyFont="1" applyBorder="1" applyAlignment="1">
      <alignment horizontal="left"/>
    </xf>
    <xf numFmtId="0" fontId="20" fillId="0" borderId="18" xfId="8" applyFont="1" applyBorder="1" applyAlignment="1">
      <alignment horizontal="left"/>
    </xf>
    <xf numFmtId="180" fontId="0" fillId="0" borderId="92" xfId="0" applyNumberFormat="1" applyBorder="1" applyAlignment="1">
      <alignment horizontal="center" vertical="top"/>
    </xf>
    <xf numFmtId="0" fontId="55" fillId="0" borderId="67" xfId="0" applyFont="1" applyBorder="1" applyAlignment="1">
      <alignment horizontal="center" vertical="center"/>
    </xf>
    <xf numFmtId="0" fontId="55" fillId="0" borderId="51" xfId="0" applyFont="1" applyBorder="1" applyAlignment="1">
      <alignment horizontal="center" vertical="center"/>
    </xf>
    <xf numFmtId="0" fontId="55" fillId="0" borderId="68" xfId="0" applyFont="1" applyBorder="1" applyAlignment="1">
      <alignment horizontal="center" vertical="center"/>
    </xf>
    <xf numFmtId="0" fontId="55" fillId="0" borderId="4" xfId="0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/>
    </xf>
    <xf numFmtId="0" fontId="55" fillId="0" borderId="69" xfId="0" applyFont="1" applyBorder="1" applyAlignment="1">
      <alignment horizontal="center" vertical="center"/>
    </xf>
    <xf numFmtId="0" fontId="14" fillId="0" borderId="11" xfId="6" applyFont="1" applyBorder="1" applyAlignment="1" applyProtection="1">
      <alignment horizontal="center" vertical="center"/>
      <protection locked="0"/>
    </xf>
    <xf numFmtId="0" fontId="14" fillId="0" borderId="88" xfId="6" applyFont="1" applyBorder="1" applyAlignment="1" applyProtection="1">
      <alignment horizontal="center" vertical="center"/>
      <protection locked="0"/>
    </xf>
    <xf numFmtId="0" fontId="14" fillId="0" borderId="163" xfId="6" applyFont="1" applyBorder="1" applyAlignment="1" applyProtection="1">
      <alignment horizontal="center" vertical="center"/>
      <protection locked="0"/>
    </xf>
    <xf numFmtId="0" fontId="14" fillId="0" borderId="149" xfId="6" applyFont="1" applyBorder="1" applyAlignment="1" applyProtection="1">
      <alignment horizontal="center" vertical="center"/>
      <protection locked="0"/>
    </xf>
    <xf numFmtId="0" fontId="14" fillId="0" borderId="124" xfId="6" applyFont="1" applyBorder="1" applyAlignment="1" applyProtection="1">
      <alignment horizontal="center" vertical="center"/>
      <protection locked="0"/>
    </xf>
    <xf numFmtId="0" fontId="14" fillId="0" borderId="17" xfId="6" applyFont="1" applyBorder="1" applyAlignment="1" applyProtection="1">
      <alignment horizontal="center" vertical="center"/>
      <protection locked="0"/>
    </xf>
    <xf numFmtId="0" fontId="5" fillId="0" borderId="11" xfId="6" applyFont="1" applyBorder="1" applyAlignment="1" applyProtection="1">
      <alignment horizontal="center" vertical="center"/>
      <protection locked="0"/>
    </xf>
    <xf numFmtId="0" fontId="5" fillId="0" borderId="88" xfId="6" applyFont="1" applyBorder="1" applyAlignment="1" applyProtection="1">
      <alignment horizontal="center" vertical="center"/>
      <protection locked="0"/>
    </xf>
    <xf numFmtId="0" fontId="5" fillId="0" borderId="149" xfId="6" applyFont="1" applyBorder="1" applyAlignment="1" applyProtection="1">
      <alignment horizontal="center" vertical="center"/>
      <protection locked="0"/>
    </xf>
    <xf numFmtId="0" fontId="5" fillId="0" borderId="124" xfId="6" applyFont="1" applyBorder="1" applyAlignment="1" applyProtection="1">
      <alignment horizontal="center" vertical="center"/>
      <protection locked="0"/>
    </xf>
    <xf numFmtId="179" fontId="9" fillId="0" borderId="88" xfId="6" applyNumberFormat="1" applyFont="1" applyBorder="1" applyAlignment="1">
      <alignment horizontal="center" vertical="center"/>
    </xf>
    <xf numFmtId="179" fontId="9" fillId="0" borderId="163" xfId="6" applyNumberFormat="1" applyFont="1" applyBorder="1" applyAlignment="1">
      <alignment horizontal="center" vertical="center"/>
    </xf>
    <xf numFmtId="179" fontId="9" fillId="0" borderId="124" xfId="6" applyNumberFormat="1" applyFont="1" applyBorder="1" applyAlignment="1">
      <alignment horizontal="center" vertical="center"/>
    </xf>
    <xf numFmtId="179" fontId="9" fillId="0" borderId="17" xfId="6" applyNumberFormat="1" applyFont="1" applyBorder="1" applyAlignment="1">
      <alignment horizontal="center" vertical="center"/>
    </xf>
    <xf numFmtId="49" fontId="18" fillId="0" borderId="127" xfId="4" applyNumberFormat="1" applyFont="1" applyBorder="1" applyAlignment="1" applyProtection="1">
      <alignment horizontal="center" vertical="center"/>
      <protection locked="0"/>
    </xf>
    <xf numFmtId="49" fontId="18" fillId="0" borderId="32" xfId="4" applyNumberFormat="1" applyFont="1" applyBorder="1" applyAlignment="1" applyProtection="1">
      <alignment horizontal="center" vertical="center"/>
      <protection locked="0"/>
    </xf>
    <xf numFmtId="179" fontId="14" fillId="0" borderId="43" xfId="4" applyNumberFormat="1" applyFont="1" applyBorder="1" applyAlignment="1" applyProtection="1">
      <alignment horizontal="center" vertical="center"/>
      <protection locked="0"/>
    </xf>
    <xf numFmtId="179" fontId="14" fillId="0" borderId="36" xfId="4" applyNumberFormat="1" applyFont="1" applyBorder="1" applyAlignment="1" applyProtection="1">
      <alignment horizontal="center" vertical="center"/>
      <protection locked="0"/>
    </xf>
    <xf numFmtId="179" fontId="14" fillId="0" borderId="32" xfId="4" applyNumberFormat="1" applyFont="1" applyBorder="1" applyAlignment="1" applyProtection="1">
      <alignment horizontal="center" vertical="center"/>
      <protection locked="0"/>
    </xf>
    <xf numFmtId="49" fontId="9" fillId="0" borderId="13" xfId="4" applyNumberFormat="1" applyFont="1" applyBorder="1" applyAlignment="1" applyProtection="1">
      <alignment horizontal="center" vertical="center"/>
      <protection locked="0"/>
    </xf>
    <xf numFmtId="49" fontId="9" fillId="0" borderId="19" xfId="4" applyNumberFormat="1" applyFont="1" applyBorder="1" applyAlignment="1" applyProtection="1">
      <alignment horizontal="center" vertical="center"/>
      <protection locked="0"/>
    </xf>
    <xf numFmtId="49" fontId="9" fillId="0" borderId="23" xfId="4" applyNumberFormat="1" applyFont="1" applyBorder="1" applyAlignment="1" applyProtection="1">
      <alignment horizontal="center" vertical="center"/>
      <protection locked="0"/>
    </xf>
    <xf numFmtId="49" fontId="9" fillId="0" borderId="15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0" borderId="35" xfId="4" applyFont="1" applyBorder="1" applyAlignment="1" applyProtection="1">
      <alignment horizontal="center" vertical="center"/>
      <protection locked="0"/>
    </xf>
    <xf numFmtId="0" fontId="3" fillId="0" borderId="0" xfId="6" applyAlignment="1" applyProtection="1">
      <alignment horizontal="right" vertical="center"/>
      <protection locked="0"/>
    </xf>
    <xf numFmtId="49" fontId="17" fillId="0" borderId="23" xfId="4" applyNumberFormat="1" applyFont="1" applyBorder="1" applyAlignment="1" applyProtection="1">
      <alignment horizontal="center" vertical="center"/>
      <protection locked="0"/>
    </xf>
    <xf numFmtId="49" fontId="17" fillId="0" borderId="24" xfId="4" applyNumberFormat="1" applyFont="1" applyBorder="1" applyAlignment="1" applyProtection="1">
      <alignment horizontal="center" vertical="center"/>
      <protection locked="0"/>
    </xf>
    <xf numFmtId="49" fontId="17" fillId="0" borderId="16" xfId="4" applyNumberFormat="1" applyFont="1" applyBorder="1" applyAlignment="1" applyProtection="1">
      <alignment horizontal="center" vertical="center"/>
      <protection locked="0"/>
    </xf>
    <xf numFmtId="0" fontId="3" fillId="0" borderId="52" xfId="6" applyBorder="1" applyAlignment="1" applyProtection="1">
      <alignment horizontal="center" vertical="center"/>
      <protection locked="0"/>
    </xf>
    <xf numFmtId="0" fontId="3" fillId="0" borderId="44" xfId="6" applyBorder="1" applyAlignment="1" applyProtection="1">
      <alignment horizontal="center" vertical="center"/>
      <protection locked="0"/>
    </xf>
    <xf numFmtId="0" fontId="3" fillId="0" borderId="43" xfId="6" applyBorder="1" applyAlignment="1" applyProtection="1">
      <alignment horizontal="center" vertical="center"/>
      <protection locked="0"/>
    </xf>
    <xf numFmtId="0" fontId="3" fillId="0" borderId="36" xfId="6" applyBorder="1" applyAlignment="1" applyProtection="1">
      <alignment horizontal="center" vertical="center"/>
      <protection locked="0"/>
    </xf>
    <xf numFmtId="0" fontId="3" fillId="0" borderId="32" xfId="6" applyBorder="1" applyAlignment="1" applyProtection="1">
      <alignment horizontal="center" vertical="center"/>
      <protection locked="0"/>
    </xf>
    <xf numFmtId="49" fontId="18" fillId="0" borderId="126" xfId="4" applyNumberFormat="1" applyFont="1" applyBorder="1" applyAlignment="1" applyProtection="1">
      <alignment horizontal="center" vertical="center"/>
      <protection locked="0"/>
    </xf>
    <xf numFmtId="49" fontId="18" fillId="0" borderId="28" xfId="4" applyNumberFormat="1" applyFont="1" applyBorder="1" applyAlignment="1" applyProtection="1">
      <alignment horizontal="center" vertical="center"/>
      <protection locked="0"/>
    </xf>
    <xf numFmtId="49" fontId="18" fillId="0" borderId="125" xfId="4" applyNumberFormat="1" applyFont="1" applyBorder="1" applyAlignment="1" applyProtection="1">
      <alignment horizontal="center" vertical="center"/>
      <protection locked="0"/>
    </xf>
    <xf numFmtId="49" fontId="18" fillId="0" borderId="37" xfId="4" applyNumberFormat="1" applyFont="1" applyBorder="1" applyAlignment="1" applyProtection="1">
      <alignment horizontal="center" vertical="center"/>
      <protection locked="0"/>
    </xf>
    <xf numFmtId="49" fontId="18" fillId="0" borderId="0" xfId="4" applyNumberFormat="1" applyFont="1" applyAlignment="1" applyProtection="1">
      <alignment horizontal="center" vertical="center"/>
      <protection locked="0"/>
    </xf>
    <xf numFmtId="49" fontId="18" fillId="0" borderId="46" xfId="4" applyNumberFormat="1" applyFont="1" applyBorder="1" applyAlignment="1" applyProtection="1">
      <alignment horizontal="center" vertical="center"/>
      <protection locked="0"/>
    </xf>
    <xf numFmtId="49" fontId="19" fillId="0" borderId="0" xfId="5" applyNumberFormat="1" applyFont="1" applyAlignment="1" applyProtection="1">
      <alignment horizontal="left" vertical="center" wrapText="1"/>
      <protection locked="0"/>
    </xf>
    <xf numFmtId="49" fontId="19" fillId="0" borderId="26" xfId="5" applyNumberFormat="1" applyFont="1" applyBorder="1" applyAlignment="1" applyProtection="1">
      <alignment horizontal="left" vertical="center" wrapText="1"/>
      <protection locked="0"/>
    </xf>
    <xf numFmtId="49" fontId="22" fillId="0" borderId="0" xfId="6" applyNumberFormat="1" applyFont="1" applyAlignment="1" applyProtection="1">
      <alignment horizontal="center" vertical="center"/>
      <protection locked="0"/>
    </xf>
    <xf numFmtId="0" fontId="22" fillId="0" borderId="0" xfId="6" applyFont="1" applyAlignment="1" applyProtection="1">
      <alignment horizontal="center" vertical="center"/>
      <protection locked="0"/>
    </xf>
    <xf numFmtId="178" fontId="3" fillId="0" borderId="0" xfId="6" applyNumberFormat="1" applyProtection="1">
      <alignment vertical="center"/>
      <protection locked="0"/>
    </xf>
    <xf numFmtId="0" fontId="9" fillId="0" borderId="26" xfId="6" applyFont="1" applyBorder="1" applyProtection="1">
      <alignment vertical="center"/>
      <protection locked="0"/>
    </xf>
    <xf numFmtId="0" fontId="14" fillId="0" borderId="11" xfId="2" applyFont="1" applyBorder="1" applyAlignment="1" applyProtection="1">
      <alignment horizontal="center" vertical="center"/>
      <protection locked="0"/>
    </xf>
    <xf numFmtId="0" fontId="14" fillId="0" borderId="88" xfId="2" applyFont="1" applyBorder="1" applyAlignment="1" applyProtection="1">
      <alignment horizontal="center" vertical="center"/>
      <protection locked="0"/>
    </xf>
    <xf numFmtId="0" fontId="14" fillId="0" borderId="149" xfId="2" applyFont="1" applyBorder="1" applyAlignment="1" applyProtection="1">
      <alignment horizontal="center" vertical="center"/>
      <protection locked="0"/>
    </xf>
    <xf numFmtId="0" fontId="14" fillId="0" borderId="124" xfId="2" applyFont="1" applyBorder="1" applyAlignment="1" applyProtection="1">
      <alignment horizontal="center" vertical="center"/>
      <protection locked="0"/>
    </xf>
    <xf numFmtId="179" fontId="14" fillId="0" borderId="52" xfId="4" applyNumberFormat="1" applyFont="1" applyBorder="1" applyAlignment="1" applyProtection="1">
      <alignment horizontal="center" vertical="center"/>
      <protection locked="0"/>
    </xf>
    <xf numFmtId="179" fontId="14" fillId="0" borderId="44" xfId="4" applyNumberFormat="1" applyFont="1" applyBorder="1" applyAlignment="1" applyProtection="1">
      <alignment horizontal="center" vertical="center"/>
      <protection locked="0"/>
    </xf>
    <xf numFmtId="179" fontId="14" fillId="0" borderId="53" xfId="4" applyNumberFormat="1" applyFont="1" applyBorder="1" applyAlignment="1" applyProtection="1">
      <alignment horizontal="center" vertical="center"/>
      <protection locked="0"/>
    </xf>
    <xf numFmtId="0" fontId="3" fillId="0" borderId="44" xfId="2" applyBorder="1" applyAlignment="1" applyProtection="1">
      <alignment horizontal="center" vertical="center"/>
      <protection locked="0"/>
    </xf>
    <xf numFmtId="0" fontId="3" fillId="0" borderId="43" xfId="2" applyBorder="1" applyAlignment="1" applyProtection="1">
      <alignment horizontal="center" vertical="center"/>
      <protection locked="0"/>
    </xf>
    <xf numFmtId="0" fontId="3" fillId="0" borderId="36" xfId="2" applyBorder="1" applyAlignment="1" applyProtection="1">
      <alignment horizontal="center" vertical="center"/>
      <protection locked="0"/>
    </xf>
    <xf numFmtId="0" fontId="3" fillId="0" borderId="32" xfId="2" applyBorder="1" applyAlignment="1" applyProtection="1">
      <alignment horizontal="center" vertical="center"/>
      <protection locked="0"/>
    </xf>
    <xf numFmtId="0" fontId="5" fillId="0" borderId="11" xfId="2" applyFont="1" applyBorder="1" applyAlignment="1" applyProtection="1">
      <alignment horizontal="center" vertical="center"/>
      <protection locked="0"/>
    </xf>
    <xf numFmtId="0" fontId="5" fillId="0" borderId="88" xfId="2" applyFont="1" applyBorder="1" applyAlignment="1" applyProtection="1">
      <alignment horizontal="center" vertical="center"/>
      <protection locked="0"/>
    </xf>
    <xf numFmtId="0" fontId="5" fillId="0" borderId="149" xfId="2" applyFont="1" applyBorder="1" applyAlignment="1" applyProtection="1">
      <alignment horizontal="center" vertical="center"/>
      <protection locked="0"/>
    </xf>
    <xf numFmtId="0" fontId="5" fillId="0" borderId="124" xfId="2" applyFont="1" applyBorder="1" applyAlignment="1" applyProtection="1">
      <alignment horizontal="center" vertical="center"/>
      <protection locked="0"/>
    </xf>
    <xf numFmtId="179" fontId="9" fillId="0" borderId="10" xfId="2" applyNumberFormat="1" applyFont="1" applyBorder="1" applyAlignment="1">
      <alignment horizontal="center" vertical="center"/>
    </xf>
    <xf numFmtId="179" fontId="9" fillId="0" borderId="128" xfId="2" applyNumberFormat="1" applyFont="1" applyBorder="1" applyAlignment="1">
      <alignment horizontal="center" vertical="center"/>
    </xf>
    <xf numFmtId="0" fontId="5" fillId="0" borderId="163" xfId="2" applyFont="1" applyBorder="1" applyAlignment="1" applyProtection="1">
      <alignment horizontal="center" vertical="center"/>
      <protection locked="0"/>
    </xf>
    <xf numFmtId="0" fontId="5" fillId="0" borderId="17" xfId="2" applyFont="1" applyBorder="1" applyAlignment="1" applyProtection="1">
      <alignment horizontal="center" vertical="center"/>
      <protection locked="0"/>
    </xf>
    <xf numFmtId="0" fontId="3" fillId="0" borderId="0" xfId="2" applyAlignment="1" applyProtection="1">
      <alignment horizontal="right" vertical="center"/>
      <protection locked="0"/>
    </xf>
    <xf numFmtId="0" fontId="3" fillId="0" borderId="52" xfId="2" applyBorder="1" applyAlignment="1" applyProtection="1">
      <alignment horizontal="center" vertical="center"/>
      <protection locked="0"/>
    </xf>
    <xf numFmtId="179" fontId="14" fillId="0" borderId="80" xfId="4" applyNumberFormat="1" applyFont="1" applyBorder="1" applyAlignment="1" applyProtection="1">
      <alignment horizontal="center" vertical="center"/>
      <protection locked="0"/>
    </xf>
    <xf numFmtId="49" fontId="8" fillId="0" borderId="131" xfId="4" applyNumberFormat="1" applyFont="1" applyBorder="1" applyAlignment="1" applyProtection="1">
      <alignment horizontal="center" vertical="center"/>
      <protection locked="0"/>
    </xf>
    <xf numFmtId="49" fontId="8" fillId="0" borderId="28" xfId="4" applyNumberFormat="1" applyFont="1" applyBorder="1" applyAlignment="1" applyProtection="1">
      <alignment horizontal="center" vertical="center"/>
      <protection locked="0"/>
    </xf>
    <xf numFmtId="49" fontId="8" fillId="0" borderId="132" xfId="4" applyNumberFormat="1" applyFont="1" applyBorder="1" applyAlignment="1" applyProtection="1">
      <alignment horizontal="center" vertical="center"/>
      <protection locked="0"/>
    </xf>
    <xf numFmtId="49" fontId="8" fillId="0" borderId="0" xfId="4" applyNumberFormat="1" applyFont="1" applyAlignment="1" applyProtection="1">
      <alignment horizontal="center" vertical="center"/>
      <protection locked="0"/>
    </xf>
    <xf numFmtId="49" fontId="18" fillId="0" borderId="130" xfId="4" applyNumberFormat="1" applyFont="1" applyBorder="1" applyAlignment="1" applyProtection="1">
      <alignment horizontal="center" vertical="center"/>
      <protection locked="0"/>
    </xf>
    <xf numFmtId="49" fontId="22" fillId="0" borderId="0" xfId="2" applyNumberFormat="1" applyFont="1" applyAlignment="1" applyProtection="1">
      <alignment horizontal="center" vertical="center"/>
      <protection locked="0"/>
    </xf>
    <xf numFmtId="0" fontId="22" fillId="0" borderId="0" xfId="2" applyFont="1" applyAlignment="1" applyProtection="1">
      <alignment horizontal="center" vertical="center"/>
      <protection locked="0"/>
    </xf>
    <xf numFmtId="178" fontId="13" fillId="0" borderId="0" xfId="2" applyNumberFormat="1" applyFont="1" applyProtection="1">
      <alignment vertical="center"/>
      <protection locked="0"/>
    </xf>
    <xf numFmtId="0" fontId="14" fillId="0" borderId="134" xfId="2" applyFont="1" applyBorder="1" applyAlignment="1" applyProtection="1">
      <alignment horizontal="center" vertical="center"/>
      <protection locked="0"/>
    </xf>
    <xf numFmtId="179" fontId="23" fillId="0" borderId="56" xfId="4" applyNumberFormat="1" applyFont="1" applyBorder="1" applyAlignment="1" applyProtection="1">
      <alignment horizontal="center" vertical="center"/>
      <protection locked="0"/>
    </xf>
    <xf numFmtId="179" fontId="23" fillId="0" borderId="57" xfId="4" applyNumberFormat="1" applyFont="1" applyBorder="1" applyAlignment="1" applyProtection="1">
      <alignment horizontal="center" vertical="center"/>
      <protection locked="0"/>
    </xf>
    <xf numFmtId="179" fontId="23" fillId="0" borderId="58" xfId="4" applyNumberFormat="1" applyFont="1" applyBorder="1" applyAlignment="1" applyProtection="1">
      <alignment horizontal="center" vertical="center"/>
      <protection locked="0"/>
    </xf>
    <xf numFmtId="0" fontId="3" fillId="0" borderId="56" xfId="2" applyBorder="1" applyAlignment="1" applyProtection="1">
      <alignment horizontal="center" vertical="center"/>
      <protection locked="0"/>
    </xf>
    <xf numFmtId="0" fontId="3" fillId="0" borderId="57" xfId="2" applyBorder="1" applyAlignment="1" applyProtection="1">
      <alignment horizontal="center" vertical="center"/>
      <protection locked="0"/>
    </xf>
    <xf numFmtId="0" fontId="3" fillId="0" borderId="60" xfId="2" applyBorder="1" applyAlignment="1" applyProtection="1">
      <alignment horizontal="center" vertical="center"/>
      <protection locked="0"/>
    </xf>
    <xf numFmtId="0" fontId="5" fillId="0" borderId="134" xfId="2" applyFont="1" applyBorder="1" applyAlignment="1" applyProtection="1">
      <alignment horizontal="center" vertical="center"/>
      <protection locked="0"/>
    </xf>
    <xf numFmtId="179" fontId="9" fillId="0" borderId="134" xfId="2" applyNumberFormat="1" applyFont="1" applyBorder="1" applyAlignment="1">
      <alignment horizontal="center" vertical="center"/>
    </xf>
    <xf numFmtId="179" fontId="6" fillId="0" borderId="43" xfId="4" applyNumberFormat="1" applyFont="1" applyBorder="1" applyAlignment="1" applyProtection="1">
      <alignment horizontal="center" vertical="center"/>
      <protection locked="0"/>
    </xf>
    <xf numFmtId="179" fontId="6" fillId="0" borderId="36" xfId="4" applyNumberFormat="1" applyFont="1" applyBorder="1" applyAlignment="1" applyProtection="1">
      <alignment horizontal="center" vertical="center"/>
      <protection locked="0"/>
    </xf>
    <xf numFmtId="179" fontId="6" fillId="0" borderId="32" xfId="4" applyNumberFormat="1" applyFont="1" applyBorder="1" applyAlignment="1" applyProtection="1">
      <alignment horizontal="center" vertical="center"/>
      <protection locked="0"/>
    </xf>
    <xf numFmtId="179" fontId="14" fillId="0" borderId="56" xfId="4" applyNumberFormat="1" applyFont="1" applyBorder="1" applyAlignment="1" applyProtection="1">
      <alignment horizontal="center" vertical="center"/>
      <protection locked="0"/>
    </xf>
    <xf numFmtId="179" fontId="14" fillId="0" borderId="57" xfId="4" applyNumberFormat="1" applyFont="1" applyBorder="1" applyAlignment="1" applyProtection="1">
      <alignment horizontal="center" vertical="center"/>
      <protection locked="0"/>
    </xf>
    <xf numFmtId="179" fontId="14" fillId="0" borderId="58" xfId="4" applyNumberFormat="1" applyFont="1" applyBorder="1" applyAlignment="1" applyProtection="1">
      <alignment horizontal="center" vertical="center"/>
      <protection locked="0"/>
    </xf>
    <xf numFmtId="0" fontId="3" fillId="0" borderId="63" xfId="2" applyBorder="1" applyAlignment="1" applyProtection="1">
      <alignment horizontal="center" vertical="center"/>
      <protection locked="0"/>
    </xf>
    <xf numFmtId="49" fontId="36" fillId="0" borderId="126" xfId="4" applyNumberFormat="1" applyFont="1" applyBorder="1" applyAlignment="1" applyProtection="1">
      <alignment horizontal="center" vertical="center"/>
      <protection locked="0"/>
    </xf>
    <xf numFmtId="49" fontId="36" fillId="0" borderId="37" xfId="4" applyNumberFormat="1" applyFont="1" applyBorder="1" applyAlignment="1" applyProtection="1">
      <alignment horizontal="center" vertical="center"/>
      <protection locked="0"/>
    </xf>
    <xf numFmtId="0" fontId="14" fillId="0" borderId="163" xfId="2" applyFont="1" applyBorder="1" applyAlignment="1" applyProtection="1">
      <alignment horizontal="center" vertical="center"/>
      <protection locked="0"/>
    </xf>
    <xf numFmtId="0" fontId="14" fillId="0" borderId="17" xfId="2" applyFont="1" applyBorder="1" applyAlignment="1" applyProtection="1">
      <alignment horizontal="center" vertical="center"/>
      <protection locked="0"/>
    </xf>
    <xf numFmtId="0" fontId="3" fillId="0" borderId="58" xfId="2" applyBorder="1" applyAlignment="1" applyProtection="1">
      <alignment horizontal="center" vertical="center"/>
      <protection locked="0"/>
    </xf>
    <xf numFmtId="0" fontId="10" fillId="0" borderId="84" xfId="4" applyFont="1" applyBorder="1" applyAlignment="1" applyProtection="1">
      <alignment horizontal="center" vertical="center"/>
      <protection locked="0"/>
    </xf>
    <xf numFmtId="0" fontId="10" fillId="0" borderId="85" xfId="4" applyFont="1" applyBorder="1" applyAlignment="1" applyProtection="1">
      <alignment horizontal="center" vertical="center"/>
      <protection locked="0"/>
    </xf>
    <xf numFmtId="179" fontId="6" fillId="0" borderId="56" xfId="4" applyNumberFormat="1" applyFont="1" applyBorder="1" applyAlignment="1" applyProtection="1">
      <alignment horizontal="center" vertical="center"/>
      <protection locked="0"/>
    </xf>
    <xf numFmtId="179" fontId="6" fillId="0" borderId="57" xfId="4" applyNumberFormat="1" applyFont="1" applyBorder="1" applyAlignment="1" applyProtection="1">
      <alignment horizontal="center" vertical="center"/>
      <protection locked="0"/>
    </xf>
    <xf numFmtId="179" fontId="6" fillId="0" borderId="58" xfId="4" applyNumberFormat="1" applyFont="1" applyBorder="1" applyAlignment="1" applyProtection="1">
      <alignment horizontal="center" vertical="center"/>
      <protection locked="0"/>
    </xf>
    <xf numFmtId="179" fontId="9" fillId="4" borderId="67" xfId="4" applyNumberFormat="1" applyFont="1" applyFill="1" applyBorder="1" applyAlignment="1" applyProtection="1">
      <alignment horizontal="center" vertical="center"/>
      <protection locked="0"/>
    </xf>
    <xf numFmtId="179" fontId="9" fillId="4" borderId="4" xfId="4" applyNumberFormat="1" applyFont="1" applyFill="1" applyBorder="1" applyAlignment="1" applyProtection="1">
      <alignment horizontal="center" vertical="center"/>
      <protection locked="0"/>
    </xf>
    <xf numFmtId="0" fontId="3" fillId="0" borderId="146" xfId="2" applyBorder="1" applyAlignment="1" applyProtection="1">
      <alignment horizontal="center" vertical="center"/>
      <protection locked="0"/>
    </xf>
    <xf numFmtId="49" fontId="9" fillId="0" borderId="35" xfId="4" applyNumberFormat="1" applyFont="1" applyBorder="1" applyAlignment="1" applyProtection="1">
      <alignment horizontal="center" vertical="center"/>
      <protection locked="0"/>
    </xf>
    <xf numFmtId="49" fontId="9" fillId="0" borderId="34" xfId="4" applyNumberFormat="1" applyFont="1" applyBorder="1" applyAlignment="1" applyProtection="1">
      <alignment horizontal="center" vertical="center"/>
      <protection locked="0"/>
    </xf>
    <xf numFmtId="0" fontId="5" fillId="0" borderId="2" xfId="2" applyFont="1" applyBorder="1" applyAlignment="1" applyProtection="1">
      <alignment horizontal="center" vertical="center"/>
      <protection locked="0"/>
    </xf>
    <xf numFmtId="0" fontId="5" fillId="0" borderId="5" xfId="2" applyFont="1" applyBorder="1" applyAlignment="1" applyProtection="1">
      <alignment horizontal="center" vertical="center"/>
      <protection locked="0"/>
    </xf>
    <xf numFmtId="0" fontId="5" fillId="0" borderId="3" xfId="2" applyFont="1" applyBorder="1" applyAlignment="1" applyProtection="1">
      <alignment horizontal="center" vertical="center"/>
      <protection locked="0"/>
    </xf>
    <xf numFmtId="0" fontId="9" fillId="0" borderId="67" xfId="2" applyFont="1" applyBorder="1" applyAlignment="1" applyProtection="1">
      <alignment horizontal="center" vertical="center"/>
      <protection locked="0"/>
    </xf>
    <xf numFmtId="0" fontId="9" fillId="0" borderId="51" xfId="2" applyFont="1" applyBorder="1" applyAlignment="1" applyProtection="1">
      <alignment horizontal="center" vertical="center"/>
      <protection locked="0"/>
    </xf>
    <xf numFmtId="0" fontId="9" fillId="0" borderId="68" xfId="2" applyFont="1" applyBorder="1" applyAlignment="1" applyProtection="1">
      <alignment horizontal="center" vertical="center"/>
      <protection locked="0"/>
    </xf>
    <xf numFmtId="0" fontId="9" fillId="0" borderId="4" xfId="2" applyFont="1" applyBorder="1" applyAlignment="1" applyProtection="1">
      <alignment horizontal="center" vertical="center"/>
      <protection locked="0"/>
    </xf>
    <xf numFmtId="0" fontId="9" fillId="0" borderId="1" xfId="2" applyFont="1" applyBorder="1" applyAlignment="1" applyProtection="1">
      <alignment horizontal="center" vertical="center"/>
      <protection locked="0"/>
    </xf>
    <xf numFmtId="0" fontId="9" fillId="0" borderId="69" xfId="2" applyFont="1" applyBorder="1" applyAlignment="1" applyProtection="1">
      <alignment horizontal="center" vertical="center"/>
      <protection locked="0"/>
    </xf>
    <xf numFmtId="179" fontId="9" fillId="4" borderId="67" xfId="4" applyNumberFormat="1" applyFont="1" applyFill="1" applyBorder="1" applyAlignment="1">
      <alignment horizontal="center" vertical="center"/>
    </xf>
    <xf numFmtId="179" fontId="9" fillId="4" borderId="4" xfId="4" applyNumberFormat="1" applyFont="1" applyFill="1" applyBorder="1" applyAlignment="1">
      <alignment horizontal="center" vertical="center"/>
    </xf>
    <xf numFmtId="179" fontId="9" fillId="0" borderId="134" xfId="2" applyNumberFormat="1" applyFont="1" applyBorder="1" applyAlignment="1" applyProtection="1">
      <alignment horizontal="center" vertical="center"/>
      <protection locked="0"/>
    </xf>
    <xf numFmtId="0" fontId="3" fillId="0" borderId="43" xfId="2" applyBorder="1" applyAlignment="1" applyProtection="1">
      <alignment horizontal="center" vertical="center" wrapText="1"/>
      <protection locked="0"/>
    </xf>
    <xf numFmtId="49" fontId="18" fillId="0" borderId="131" xfId="4" applyNumberFormat="1" applyFont="1" applyBorder="1" applyAlignment="1" applyProtection="1">
      <alignment horizontal="center" vertical="center"/>
      <protection locked="0"/>
    </xf>
    <xf numFmtId="49" fontId="18" fillId="0" borderId="132" xfId="4" applyNumberFormat="1" applyFont="1" applyBorder="1" applyAlignment="1" applyProtection="1">
      <alignment horizontal="center" vertical="center"/>
      <protection locked="0"/>
    </xf>
    <xf numFmtId="0" fontId="11" fillId="0" borderId="134" xfId="2" applyFont="1" applyBorder="1" applyAlignment="1">
      <alignment horizontal="left" vertical="center" wrapText="1"/>
    </xf>
    <xf numFmtId="0" fontId="11" fillId="0" borderId="134" xfId="2" applyFont="1" applyBorder="1" applyAlignment="1">
      <alignment horizontal="left" vertical="center"/>
    </xf>
  </cellXfs>
  <cellStyles count="9">
    <cellStyle name="桁区切り 2" xfId="3" xr:uid="{EF053049-76A2-4A96-8B4A-82AB915D03F4}"/>
    <cellStyle name="標準" xfId="0" builtinId="0"/>
    <cellStyle name="標準 2" xfId="2" xr:uid="{6F7C31F8-C39E-4C76-B067-16F489A5505F}"/>
    <cellStyle name="標準 2 2" xfId="6" xr:uid="{1BAAB9FA-3C2D-4E2C-8503-537CE02A5555}"/>
    <cellStyle name="標準 3" xfId="7" xr:uid="{86B30B0D-26FD-4A38-9160-090F3235D7D3}"/>
    <cellStyle name="標準_Sheet1" xfId="4" xr:uid="{6D05FD69-3940-47B7-BA2F-09DF88918A0C}"/>
    <cellStyle name="標準_Sheet1 2" xfId="8" xr:uid="{CD3E9205-5D23-4421-BF57-401347739EE9}"/>
    <cellStyle name="標準_河西" xfId="5" xr:uid="{621BB79D-3694-4409-BB6A-8CACBF9DE367}"/>
    <cellStyle name="未定義" xfId="1" xr:uid="{00000000-0005-0000-0000-000002000000}"/>
  </cellStyles>
  <dxfs count="0"/>
  <tableStyles count="0" defaultTableStyle="TableStyleMedium9" defaultPivotStyle="PivotStyleLight16"/>
  <colors>
    <mruColors>
      <color rgb="FF00FF00"/>
      <color rgb="FFA5FBA5"/>
      <color rgb="FFE9B7E5"/>
      <color rgb="FFF7A9C3"/>
      <color rgb="FFC20A0E"/>
      <color rgb="FFF67116"/>
      <color rgb="FFF6FA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microsoft.com/office/2011/relationships/webextension" Target="../webextensions/webextens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52917</xdr:colOff>
      <xdr:row>38</xdr:row>
      <xdr:rowOff>95250</xdr:rowOff>
    </xdr:from>
    <xdr:to>
      <xdr:col>20</xdr:col>
      <xdr:colOff>14817</xdr:colOff>
      <xdr:row>40</xdr:row>
      <xdr:rowOff>211666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6460B6EB-6BD0-C2AD-9B32-7331137045CA}"/>
            </a:ext>
          </a:extLst>
        </xdr:cNvPr>
        <xdr:cNvSpPr/>
      </xdr:nvSpPr>
      <xdr:spPr>
        <a:xfrm>
          <a:off x="10879667" y="8255000"/>
          <a:ext cx="1739900" cy="8466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2000">
              <a:solidFill>
                <a:srgbClr val="FF0000"/>
              </a:solidFill>
            </a:rPr>
            <a:t>No.</a:t>
          </a:r>
        </a:p>
      </xdr:txBody>
    </xdr:sp>
    <xdr:clientData/>
  </xdr:twoCellAnchor>
  <xdr:twoCellAnchor>
    <xdr:from>
      <xdr:col>15</xdr:col>
      <xdr:colOff>481542</xdr:colOff>
      <xdr:row>2</xdr:row>
      <xdr:rowOff>248709</xdr:rowOff>
    </xdr:from>
    <xdr:to>
      <xdr:col>21</xdr:col>
      <xdr:colOff>254000</xdr:colOff>
      <xdr:row>21</xdr:row>
      <xdr:rowOff>63501</xdr:rowOff>
    </xdr:to>
    <mc:AlternateContent xmlns:mc="http://schemas.openxmlformats.org/markup-compatibility/2006">
      <mc:Choice xmlns:we="http://schemas.microsoft.com/office/webextensions/webextension/2010/11" Requires="we">
        <xdr:graphicFrame macro="">
          <xdr:nvGraphicFramePr>
            <xdr:cNvPr id="3" name="アドイン 2" title="カレンダーから日付入力">
              <a:extLst>
                <a:ext uri="{FF2B5EF4-FFF2-40B4-BE49-F238E27FC236}">
                  <a16:creationId xmlns:a16="http://schemas.microsoft.com/office/drawing/2014/main" id="{7FEC67F0-837D-B78E-CCCA-2049EE5EC88E}"/>
                </a:ext>
              </a:extLst>
            </xdr:cNvPr>
            <xdr:cNvGraphicFramePr>
              <a:graphicFrameLocks noGrp="1"/>
            </xdr:cNvGraphicFramePr>
          </xdr:nvGraphicFramePr>
          <xdr:xfrm>
            <a:off x="0" y="0"/>
            <a:ext cx="0" cy="0"/>
          </xdr:xfrm>
          <a:graphic>
            <a:graphicData uri="http://schemas.microsoft.com/office/webextensions/webextension/2010/11">
              <we:webextensionref xmlns:we="http://schemas.microsoft.com/office/webextensions/webextension/2010/11" xmlns:r="http://schemas.openxmlformats.org/officeDocument/2006/relationships" r:id="rId1"/>
            </a:graphicData>
          </a:graphic>
        </xdr:graphicFrame>
      </mc:Choice>
      <mc:Fallback>
        <xdr:pic>
          <xdr:nvPicPr>
            <xdr:cNvPr id="3" name="アドイン 2" title="カレンダーから日付入力">
              <a:extLst>
                <a:ext uri="{FF2B5EF4-FFF2-40B4-BE49-F238E27FC236}">
                  <a16:creationId xmlns:a16="http://schemas.microsoft.com/office/drawing/2014/main" id="{7FEC67F0-837D-B78E-CCCA-2049EE5EC88E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226785</xdr:colOff>
      <xdr:row>49</xdr:row>
      <xdr:rowOff>90715</xdr:rowOff>
    </xdr:from>
    <xdr:to>
      <xdr:col>13</xdr:col>
      <xdr:colOff>371929</xdr:colOff>
      <xdr:row>55</xdr:row>
      <xdr:rowOff>63501</xdr:rowOff>
    </xdr:to>
    <xdr:sp macro="" textlink="">
      <xdr:nvSpPr>
        <xdr:cNvPr id="2" name="矢印: 右カーブ 1">
          <a:extLst>
            <a:ext uri="{FF2B5EF4-FFF2-40B4-BE49-F238E27FC236}">
              <a16:creationId xmlns:a16="http://schemas.microsoft.com/office/drawing/2014/main" id="{3646126D-252A-1B3B-64CA-48D3A1403D2F}"/>
            </a:ext>
          </a:extLst>
        </xdr:cNvPr>
        <xdr:cNvSpPr/>
      </xdr:nvSpPr>
      <xdr:spPr>
        <a:xfrm>
          <a:off x="2440214" y="9080501"/>
          <a:ext cx="145144" cy="1170214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0d758fe8f8159dbd/&#26032;&#30003;&#36796;&#26360;/20211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personal/toda_ehimeliving_onmicrosoft_com/Documents/&#26032;&#37096;&#25968;&#34920;/&#26032;&#35215;&#25240;&#36796;&#30003;&#36796;&#26360;&#12539;&#37096;&#25968;&#34920;/&#25240;&#36796;&#37096;&#25968;&#34920;&#20316;&#25104;&#12288;&#36039;&#26009;/202110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personal/toda_ehimeliving_onmicrosoft_com/Documents/&#26032;&#37096;&#25968;&#34920;/20211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本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本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本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webextension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ebextensions/webextension1.xml><?xml version="1.0" encoding="utf-8"?>
<we:webextension xmlns:we="http://schemas.microsoft.com/office/webextensions/webextension/2010/11" id="{7FEC67F0-837D-B78E-CCCA-2049EE5EC88E}">
  <we:reference id="wa104017332" version="1.0.0.0" store="ja-JP" storeType="OMEX"/>
  <we:alternateReferences>
    <we:reference id="wa104017332" version="1.0.0.0" store="wa104017332" storeType="OMEX"/>
  </we:alternateReferences>
  <we:properties/>
  <we:bindings/>
  <we:snapshot xmlns:r="http://schemas.openxmlformats.org/officeDocument/2006/relationships" r:embed="rId1"/>
</we:webextension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B2BBE-9DFA-4EAC-B16C-C00622E858FE}">
  <dimension ref="A1:B7"/>
  <sheetViews>
    <sheetView workbookViewId="0">
      <selection activeCell="B8" sqref="B8"/>
    </sheetView>
  </sheetViews>
  <sheetFormatPr defaultRowHeight="16.5"/>
  <cols>
    <col min="1" max="1" width="15.5" bestFit="1" customWidth="1"/>
  </cols>
  <sheetData>
    <row r="1" spans="1:2">
      <c r="A1" t="s">
        <v>1086</v>
      </c>
      <c r="B1" t="s">
        <v>1087</v>
      </c>
    </row>
    <row r="2" spans="1:2">
      <c r="A2" t="s">
        <v>1088</v>
      </c>
      <c r="B2">
        <v>6.6</v>
      </c>
    </row>
    <row r="3" spans="1:2">
      <c r="A3" t="s">
        <v>1089</v>
      </c>
      <c r="B3">
        <v>9.6</v>
      </c>
    </row>
    <row r="4" spans="1:2">
      <c r="A4" t="s">
        <v>1090</v>
      </c>
      <c r="B4">
        <v>15.6</v>
      </c>
    </row>
    <row r="5" spans="1:2">
      <c r="A5" t="s">
        <v>1091</v>
      </c>
      <c r="B5">
        <v>25.6</v>
      </c>
    </row>
    <row r="6" spans="1:2">
      <c r="A6" t="s">
        <v>1092</v>
      </c>
      <c r="B6">
        <v>7.6</v>
      </c>
    </row>
    <row r="7" spans="1:2">
      <c r="A7" t="s">
        <v>1093</v>
      </c>
      <c r="B7">
        <v>11.2</v>
      </c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5EB7C-F07C-4806-8325-62022A7D9AC4}">
  <sheetPr codeName="Sheet52"/>
  <dimension ref="A1:V65"/>
  <sheetViews>
    <sheetView view="pageBreakPreview" zoomScale="80" zoomScaleNormal="100" zoomScaleSheetLayoutView="80" workbookViewId="0">
      <selection activeCell="N14" sqref="N14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6" width="7.640625" style="1" bestFit="1" customWidth="1"/>
    <col min="7" max="7" width="8.6406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2109375" style="1" bestFit="1" customWidth="1"/>
    <col min="12" max="12" width="3.7109375" style="1" customWidth="1"/>
    <col min="13" max="13" width="9.0703125" style="1"/>
    <col min="14" max="14" width="8.2109375" style="1" bestFit="1" customWidth="1"/>
    <col min="15" max="15" width="8.64062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賃貸集合住宅!L3</f>
        <v>0</v>
      </c>
      <c r="M1" s="492"/>
      <c r="N1" s="1" t="s">
        <v>21</v>
      </c>
      <c r="O1" s="111"/>
    </row>
    <row r="2" spans="1:22" ht="24.75" customHeight="1" thickBot="1">
      <c r="C2" s="1" t="s">
        <v>115</v>
      </c>
      <c r="E2" s="462">
        <f>賃貸集合住宅!B41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賃貸集合住宅!C6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1" t="s">
        <v>982</v>
      </c>
      <c r="L7" s="222"/>
      <c r="M7" s="222"/>
      <c r="N7" s="112"/>
    </row>
    <row r="8" spans="1:22" ht="13.5" customHeight="1">
      <c r="D8" s="451"/>
      <c r="E8" s="537" t="s">
        <v>987</v>
      </c>
      <c r="F8" s="452"/>
      <c r="G8" s="452"/>
      <c r="H8" s="452"/>
      <c r="I8" s="452"/>
      <c r="J8" s="452"/>
      <c r="K8" s="452"/>
      <c r="L8" s="452"/>
      <c r="M8" s="452"/>
      <c r="N8" s="452"/>
      <c r="O8" s="453"/>
    </row>
    <row r="9" spans="1:22" ht="14.25" customHeight="1" thickBot="1">
      <c r="D9" s="489"/>
      <c r="E9" s="538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22" ht="22.5" customHeight="1" thickBot="1">
      <c r="A10" s="95" t="s">
        <v>43</v>
      </c>
      <c r="B10" s="47"/>
      <c r="C10" s="41" t="s">
        <v>430</v>
      </c>
      <c r="D10" s="228" t="s">
        <v>67</v>
      </c>
      <c r="E10" s="26" t="s">
        <v>108</v>
      </c>
      <c r="F10" s="26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90"/>
      <c r="B11" s="81"/>
      <c r="C11" s="536" t="s">
        <v>986</v>
      </c>
      <c r="D11" s="19" t="str">
        <f>IF($A$4=$A$14,$D$4,"")</f>
        <v/>
      </c>
      <c r="E11" s="23" t="s">
        <v>402</v>
      </c>
      <c r="F11" s="67">
        <v>0</v>
      </c>
      <c r="G11" s="14" t="str">
        <f>IF(D11=$D$4,F11,IF($A$4=$D$8,F11,""))</f>
        <v/>
      </c>
      <c r="H11" s="7"/>
      <c r="I11" s="18"/>
      <c r="J11" s="17"/>
      <c r="K11" s="516" t="s">
        <v>403</v>
      </c>
      <c r="L11" s="24" t="str">
        <f>IF($A$4=$I$15,$D$4,"")</f>
        <v/>
      </c>
      <c r="M11" s="23" t="s">
        <v>1003</v>
      </c>
      <c r="N11" s="67">
        <v>50</v>
      </c>
      <c r="O11" s="14" t="str">
        <f>IF(L11=$D$4,N11,IF($A$4=$D$8,N11,""))</f>
        <v/>
      </c>
    </row>
    <row r="12" spans="1:22" ht="20.149999999999999" customHeight="1">
      <c r="A12" s="85"/>
      <c r="B12" s="81"/>
      <c r="C12" s="472"/>
      <c r="D12" s="19" t="str">
        <f t="shared" ref="D12:D17" si="0">IF($A$4=$A$14,$D$4,"")</f>
        <v/>
      </c>
      <c r="E12" s="23" t="s">
        <v>404</v>
      </c>
      <c r="F12" s="68">
        <v>40</v>
      </c>
      <c r="G12" s="14" t="str">
        <f t="shared" ref="G12:G17" si="1">IF(D12=$D$4,F12,IF($A$4=$D$8,F12,""))</f>
        <v/>
      </c>
      <c r="H12" s="7"/>
      <c r="I12" s="8"/>
      <c r="J12" s="7"/>
      <c r="K12" s="517"/>
      <c r="L12" s="24" t="str">
        <f>IF($A$4=$I$15,$D$4,"")</f>
        <v/>
      </c>
      <c r="M12" s="23" t="s">
        <v>421</v>
      </c>
      <c r="N12" s="68">
        <v>145</v>
      </c>
      <c r="O12" s="14" t="str">
        <f>IF(L12=$D$4,N12,IF($A$4=$D$8,N12,""))</f>
        <v/>
      </c>
    </row>
    <row r="13" spans="1:22" ht="20.149999999999999" customHeight="1">
      <c r="A13" s="85"/>
      <c r="B13" s="81"/>
      <c r="C13" s="472"/>
      <c r="D13" s="19" t="str">
        <f t="shared" si="0"/>
        <v/>
      </c>
      <c r="E13" s="23" t="s">
        <v>405</v>
      </c>
      <c r="F13" s="69">
        <v>155</v>
      </c>
      <c r="G13" s="14" t="str">
        <f t="shared" si="1"/>
        <v/>
      </c>
      <c r="H13" s="7"/>
      <c r="I13" s="85"/>
      <c r="J13" s="7"/>
      <c r="K13" s="517"/>
      <c r="L13" s="24" t="str">
        <f t="shared" ref="L13:L18" si="2">IF($A$4=$I$15,$D$4,"")</f>
        <v/>
      </c>
      <c r="M13" s="23" t="s">
        <v>422</v>
      </c>
      <c r="N13" s="68">
        <v>80</v>
      </c>
      <c r="O13" s="14" t="str">
        <f t="shared" ref="O13:O18" si="3">IF(L13=$D$4,N13,IF($A$4=$D$8,N13,""))</f>
        <v/>
      </c>
    </row>
    <row r="14" spans="1:22" ht="20.149999999999999" customHeight="1">
      <c r="A14" s="55"/>
      <c r="C14" s="472"/>
      <c r="D14" s="19" t="str">
        <f t="shared" si="0"/>
        <v/>
      </c>
      <c r="E14" s="23" t="s">
        <v>406</v>
      </c>
      <c r="F14" s="68">
        <v>120</v>
      </c>
      <c r="G14" s="14" t="str">
        <f t="shared" si="1"/>
        <v/>
      </c>
      <c r="H14" s="7"/>
      <c r="I14" s="85"/>
      <c r="J14" s="7"/>
      <c r="K14" s="517"/>
      <c r="L14" s="24" t="str">
        <f t="shared" si="2"/>
        <v/>
      </c>
      <c r="M14" s="23" t="s">
        <v>423</v>
      </c>
      <c r="N14" s="68">
        <v>160</v>
      </c>
      <c r="O14" s="14" t="str">
        <f t="shared" si="3"/>
        <v/>
      </c>
    </row>
    <row r="15" spans="1:22" ht="20.149999999999999" customHeight="1">
      <c r="A15" s="85"/>
      <c r="B15" s="81"/>
      <c r="C15" s="472"/>
      <c r="D15" s="19" t="str">
        <f t="shared" si="0"/>
        <v/>
      </c>
      <c r="E15" s="23" t="s">
        <v>407</v>
      </c>
      <c r="F15" s="68">
        <v>105</v>
      </c>
      <c r="G15" s="14" t="str">
        <f t="shared" si="1"/>
        <v/>
      </c>
      <c r="H15" s="7"/>
      <c r="I15" s="55"/>
      <c r="J15" s="7"/>
      <c r="K15" s="517"/>
      <c r="L15" s="24" t="str">
        <f t="shared" si="2"/>
        <v/>
      </c>
      <c r="M15" s="23" t="s">
        <v>424</v>
      </c>
      <c r="N15" s="68">
        <v>110</v>
      </c>
      <c r="O15" s="14" t="str">
        <f t="shared" si="3"/>
        <v/>
      </c>
    </row>
    <row r="16" spans="1:22" ht="20.149999999999999" customHeight="1">
      <c r="A16" s="85"/>
      <c r="B16" s="81"/>
      <c r="C16" s="472"/>
      <c r="D16" s="19" t="str">
        <f t="shared" si="0"/>
        <v/>
      </c>
      <c r="E16" s="23" t="s">
        <v>408</v>
      </c>
      <c r="F16" s="68">
        <v>10</v>
      </c>
      <c r="G16" s="14" t="str">
        <f t="shared" si="1"/>
        <v/>
      </c>
      <c r="H16" s="7"/>
      <c r="I16" s="101"/>
      <c r="J16" s="7"/>
      <c r="K16" s="517"/>
      <c r="L16" s="24" t="str">
        <f t="shared" si="2"/>
        <v/>
      </c>
      <c r="M16" s="23" t="s">
        <v>425</v>
      </c>
      <c r="N16" s="68">
        <v>80</v>
      </c>
      <c r="O16" s="14" t="str">
        <f t="shared" si="3"/>
        <v/>
      </c>
    </row>
    <row r="17" spans="1:15" ht="20.149999999999999" customHeight="1" thickBot="1">
      <c r="A17" s="85"/>
      <c r="B17" s="81"/>
      <c r="C17" s="473"/>
      <c r="D17" s="19" t="str">
        <f t="shared" si="0"/>
        <v/>
      </c>
      <c r="E17" s="23" t="s">
        <v>409</v>
      </c>
      <c r="F17" s="69">
        <v>120</v>
      </c>
      <c r="G17" s="14" t="str">
        <f t="shared" si="1"/>
        <v/>
      </c>
      <c r="H17" s="7"/>
      <c r="I17" s="85"/>
      <c r="J17" s="7"/>
      <c r="K17" s="517"/>
      <c r="L17" s="24" t="str">
        <f t="shared" si="2"/>
        <v/>
      </c>
      <c r="M17" s="23" t="s">
        <v>426</v>
      </c>
      <c r="N17" s="68">
        <v>30</v>
      </c>
      <c r="O17" s="14" t="str">
        <f t="shared" si="3"/>
        <v/>
      </c>
    </row>
    <row r="18" spans="1:15" ht="20.149999999999999" customHeight="1" thickBot="1">
      <c r="A18" s="85"/>
      <c r="C18" s="113">
        <f>IF(A4=$A$14,F18,IF(A4=$D$8,F18,0))</f>
        <v>0</v>
      </c>
      <c r="D18" s="436" t="s">
        <v>1016</v>
      </c>
      <c r="E18" s="437"/>
      <c r="F18" s="70">
        <f>SUM(F11:F17)</f>
        <v>550</v>
      </c>
      <c r="G18" s="5">
        <f>SUM(G11:G17)</f>
        <v>0</v>
      </c>
      <c r="H18" s="7"/>
      <c r="I18" s="85"/>
      <c r="J18" s="7"/>
      <c r="K18" s="518"/>
      <c r="L18" s="24" t="str">
        <f t="shared" si="2"/>
        <v/>
      </c>
      <c r="M18" s="23" t="s">
        <v>1004</v>
      </c>
      <c r="N18" s="68">
        <v>0</v>
      </c>
      <c r="O18" s="14" t="str">
        <f t="shared" si="3"/>
        <v/>
      </c>
    </row>
    <row r="19" spans="1:15" ht="20.149999999999999" customHeight="1" thickBot="1">
      <c r="A19" s="55"/>
      <c r="B19" s="81"/>
      <c r="C19" s="243" t="s">
        <v>988</v>
      </c>
      <c r="D19" s="19" t="str">
        <f>IF($A$4=A19,$D$4,"")</f>
        <v/>
      </c>
      <c r="E19" s="16" t="s">
        <v>989</v>
      </c>
      <c r="F19" s="67">
        <v>0</v>
      </c>
      <c r="G19" s="14" t="str">
        <f>IF(D19=$D$4,F19,IF($A$4=$D$8,F19,""))</f>
        <v/>
      </c>
      <c r="H19" s="7"/>
      <c r="I19" s="8"/>
      <c r="J19" s="7"/>
      <c r="K19" s="113">
        <f>IF(A4=$I$15,N19,IF(A4=$D$8,N19,0))</f>
        <v>0</v>
      </c>
      <c r="L19" s="439" t="s">
        <v>427</v>
      </c>
      <c r="M19" s="437"/>
      <c r="N19" s="117">
        <f>SUM(N11:N18)</f>
        <v>655</v>
      </c>
      <c r="O19" s="5">
        <f>SUM(O11:O18)</f>
        <v>0</v>
      </c>
    </row>
    <row r="20" spans="1:15" ht="20.149999999999999" customHeight="1" thickBot="1">
      <c r="A20" s="85"/>
      <c r="C20" s="113">
        <f>IF(A4=$A$19,F19,IF(A4=$D$8,F19,0))</f>
        <v>0</v>
      </c>
      <c r="D20" s="436" t="s">
        <v>1017</v>
      </c>
      <c r="E20" s="437"/>
      <c r="F20" s="250">
        <f>F19</f>
        <v>0</v>
      </c>
      <c r="G20" s="14">
        <f>SUM(G19)</f>
        <v>0</v>
      </c>
      <c r="H20" s="7"/>
      <c r="I20" s="35"/>
      <c r="J20" s="36"/>
      <c r="K20" s="505" t="s">
        <v>20</v>
      </c>
      <c r="L20" s="24" t="str">
        <f t="shared" ref="L20:L25" si="4">IF($A$4=$I$23,$D$4,"")</f>
        <v/>
      </c>
      <c r="M20" s="16" t="s">
        <v>1103</v>
      </c>
      <c r="N20" s="71">
        <v>25</v>
      </c>
      <c r="O20" s="15" t="str">
        <f>IF(L20=$D$4,N20,IF($A$4=$D$8,N20,""))</f>
        <v/>
      </c>
    </row>
    <row r="21" spans="1:15" ht="20.149999999999999" customHeight="1" thickBot="1">
      <c r="A21" s="85"/>
      <c r="C21" s="113">
        <f>C18+C20</f>
        <v>0</v>
      </c>
      <c r="D21" s="439" t="s">
        <v>1018</v>
      </c>
      <c r="E21" s="437"/>
      <c r="F21" s="250">
        <f>F18+F20</f>
        <v>550</v>
      </c>
      <c r="G21" s="14">
        <f>G18+G20</f>
        <v>0</v>
      </c>
      <c r="H21" s="7"/>
      <c r="I21" s="85"/>
      <c r="J21" s="7"/>
      <c r="K21" s="506"/>
      <c r="L21" s="24" t="str">
        <f t="shared" si="4"/>
        <v/>
      </c>
      <c r="M21" s="16" t="s">
        <v>1104</v>
      </c>
      <c r="N21" s="68">
        <v>85</v>
      </c>
      <c r="O21" s="15" t="str">
        <f t="shared" ref="O21:O25" si="5">IF(L21=$D$4,N21,IF($A$4=$D$8,N21,""))</f>
        <v/>
      </c>
    </row>
    <row r="22" spans="1:15" ht="20.149999999999999" customHeight="1" thickBot="1">
      <c r="A22" s="105"/>
      <c r="B22" s="106"/>
      <c r="C22" s="521" t="s">
        <v>413</v>
      </c>
      <c r="D22" s="19" t="str">
        <f t="shared" ref="D22:D30" si="6">IF($A$4=$A$27,$D$4,"")</f>
        <v/>
      </c>
      <c r="E22" s="16" t="s">
        <v>410</v>
      </c>
      <c r="F22" s="71">
        <v>0</v>
      </c>
      <c r="G22" s="14" t="str">
        <f>IF(D22=$D$4,F22,IF($A$4=$D$8,F22,""))</f>
        <v/>
      </c>
      <c r="H22" s="7"/>
      <c r="I22" s="85"/>
      <c r="J22" s="7"/>
      <c r="K22" s="506"/>
      <c r="L22" s="24" t="str">
        <f t="shared" si="4"/>
        <v/>
      </c>
      <c r="M22" s="16" t="s">
        <v>1105</v>
      </c>
      <c r="N22" s="68">
        <v>35</v>
      </c>
      <c r="O22" s="15" t="str">
        <f t="shared" si="5"/>
        <v/>
      </c>
    </row>
    <row r="23" spans="1:15" ht="20.149999999999999" customHeight="1" thickBot="1">
      <c r="A23" s="85"/>
      <c r="C23" s="498"/>
      <c r="D23" s="19" t="str">
        <f t="shared" si="6"/>
        <v/>
      </c>
      <c r="E23" s="16" t="s">
        <v>1015</v>
      </c>
      <c r="F23" s="68">
        <v>30</v>
      </c>
      <c r="G23" s="14" t="str">
        <f t="shared" ref="G23:G30" si="7">IF(D23=$D$4,F23,IF($A$4=$D$8,F23,""))</f>
        <v/>
      </c>
      <c r="H23" s="7"/>
      <c r="I23" s="55"/>
      <c r="J23" s="7"/>
      <c r="K23" s="506"/>
      <c r="L23" s="24" t="str">
        <f t="shared" si="4"/>
        <v/>
      </c>
      <c r="M23" s="16" t="s">
        <v>1106</v>
      </c>
      <c r="N23" s="68">
        <v>90</v>
      </c>
      <c r="O23" s="15" t="str">
        <f t="shared" si="5"/>
        <v/>
      </c>
    </row>
    <row r="24" spans="1:15" ht="20.149999999999999" customHeight="1" thickBot="1">
      <c r="A24" s="85"/>
      <c r="C24" s="498"/>
      <c r="D24" s="19" t="str">
        <f t="shared" si="6"/>
        <v/>
      </c>
      <c r="E24" s="16" t="s">
        <v>990</v>
      </c>
      <c r="F24" s="68">
        <v>0</v>
      </c>
      <c r="G24" s="14" t="str">
        <f t="shared" si="7"/>
        <v/>
      </c>
      <c r="H24" s="7"/>
      <c r="I24" s="85"/>
      <c r="J24" s="7"/>
      <c r="K24" s="506"/>
      <c r="L24" s="24" t="str">
        <f t="shared" si="4"/>
        <v/>
      </c>
      <c r="M24" s="16" t="s">
        <v>1107</v>
      </c>
      <c r="N24" s="68">
        <v>95</v>
      </c>
      <c r="O24" s="15" t="str">
        <f t="shared" si="5"/>
        <v/>
      </c>
    </row>
    <row r="25" spans="1:15" ht="20.149999999999999" customHeight="1" thickBot="1">
      <c r="A25" s="85"/>
      <c r="C25" s="498"/>
      <c r="D25" s="19" t="str">
        <f t="shared" si="6"/>
        <v/>
      </c>
      <c r="E25" s="16" t="s">
        <v>991</v>
      </c>
      <c r="F25" s="73">
        <v>15</v>
      </c>
      <c r="G25" s="14" t="str">
        <f t="shared" si="7"/>
        <v/>
      </c>
      <c r="H25" s="7"/>
      <c r="I25" s="85"/>
      <c r="J25" s="7"/>
      <c r="K25" s="507"/>
      <c r="L25" s="24" t="str">
        <f t="shared" si="4"/>
        <v/>
      </c>
      <c r="M25" s="16" t="s">
        <v>1108</v>
      </c>
      <c r="N25" s="68"/>
      <c r="O25" s="15" t="str">
        <f t="shared" si="5"/>
        <v/>
      </c>
    </row>
    <row r="26" spans="1:15" ht="20.149999999999999" customHeight="1" thickBot="1">
      <c r="A26" s="85"/>
      <c r="C26" s="498"/>
      <c r="D26" s="19" t="str">
        <f t="shared" si="6"/>
        <v/>
      </c>
      <c r="E26" s="16" t="s">
        <v>992</v>
      </c>
      <c r="F26" s="73">
        <v>30</v>
      </c>
      <c r="G26" s="14" t="str">
        <f t="shared" si="7"/>
        <v/>
      </c>
      <c r="H26" s="7"/>
      <c r="I26" s="8"/>
      <c r="J26" s="7"/>
      <c r="K26" s="116">
        <f>IF(A4=$I$23,N26,IF(A4=$D$8,N26,0))</f>
        <v>0</v>
      </c>
      <c r="L26" s="522" t="s">
        <v>412</v>
      </c>
      <c r="M26" s="523"/>
      <c r="N26" s="70">
        <f>SUM(N20:N25)</f>
        <v>330</v>
      </c>
      <c r="O26" s="5">
        <f>SUM(O20:O25)</f>
        <v>0</v>
      </c>
    </row>
    <row r="27" spans="1:15" ht="20.149999999999999" customHeight="1" thickBot="1">
      <c r="A27" s="55"/>
      <c r="C27" s="498"/>
      <c r="D27" s="19" t="str">
        <f t="shared" si="6"/>
        <v/>
      </c>
      <c r="E27" s="16" t="s">
        <v>993</v>
      </c>
      <c r="F27" s="73">
        <v>5</v>
      </c>
      <c r="G27" s="14" t="str">
        <f t="shared" si="7"/>
        <v/>
      </c>
      <c r="H27" s="7"/>
      <c r="I27" s="524" t="s">
        <v>417</v>
      </c>
      <c r="J27" s="525"/>
      <c r="K27" s="525"/>
      <c r="L27" s="525"/>
      <c r="M27" s="526"/>
      <c r="N27" s="118">
        <f>F18+F19+F31+F43+N19+N26</f>
        <v>2325</v>
      </c>
      <c r="O27" s="118">
        <f>G18+G20+G31+G43+O19+O26</f>
        <v>0</v>
      </c>
    </row>
    <row r="28" spans="1:15" ht="20.149999999999999" customHeight="1" thickBot="1">
      <c r="A28" s="85"/>
      <c r="C28" s="498"/>
      <c r="D28" s="19" t="str">
        <f t="shared" si="6"/>
        <v/>
      </c>
      <c r="E28" s="16" t="s">
        <v>994</v>
      </c>
      <c r="F28" s="73">
        <v>90</v>
      </c>
      <c r="G28" s="14" t="str">
        <f t="shared" si="7"/>
        <v/>
      </c>
      <c r="H28" s="7"/>
      <c r="I28" s="527" t="s">
        <v>419</v>
      </c>
      <c r="J28" s="528"/>
      <c r="K28" s="528"/>
      <c r="L28" s="528"/>
      <c r="M28" s="529"/>
      <c r="N28" s="533">
        <f>松山市中心!M50+松山市城北!N37+松山市城西!N41+松山市城東!N22+松山市南西!N27+松山市南東!N26+松山市遠方部!N27</f>
        <v>45800</v>
      </c>
      <c r="O28" s="519">
        <f>松山市中心!N50+松山市城北!O37+松山市城西!O41+松山市城東!O22+松山市南西!O27+松山市南東!O26+松山市遠方部!O27</f>
        <v>0</v>
      </c>
    </row>
    <row r="29" spans="1:15" ht="20.149999999999999" customHeight="1" thickBot="1">
      <c r="A29" s="85"/>
      <c r="C29" s="498"/>
      <c r="D29" s="19" t="str">
        <f t="shared" si="6"/>
        <v/>
      </c>
      <c r="E29" s="16" t="s">
        <v>995</v>
      </c>
      <c r="F29" s="73">
        <v>0</v>
      </c>
      <c r="G29" s="14" t="str">
        <f t="shared" si="7"/>
        <v/>
      </c>
      <c r="H29" s="7"/>
      <c r="I29" s="530"/>
      <c r="J29" s="531"/>
      <c r="K29" s="531"/>
      <c r="L29" s="531"/>
      <c r="M29" s="532"/>
      <c r="N29" s="534"/>
      <c r="O29" s="520"/>
    </row>
    <row r="30" spans="1:15" ht="20.149999999999999" customHeight="1" thickBot="1">
      <c r="A30" s="85"/>
      <c r="C30" s="499"/>
      <c r="D30" s="19" t="str">
        <f t="shared" si="6"/>
        <v/>
      </c>
      <c r="E30" s="16" t="s">
        <v>996</v>
      </c>
      <c r="F30" s="73">
        <v>0</v>
      </c>
      <c r="G30" s="14" t="str">
        <f t="shared" si="7"/>
        <v/>
      </c>
      <c r="H30" s="7"/>
    </row>
    <row r="31" spans="1:15" ht="20.149999999999999" customHeight="1" thickBot="1">
      <c r="A31" s="85"/>
      <c r="C31" s="115">
        <f>IF(A4=$A$27,F31,IF(A4=$D$8,F31,0))</f>
        <v>0</v>
      </c>
      <c r="D31" s="436" t="s">
        <v>411</v>
      </c>
      <c r="E31" s="437"/>
      <c r="F31" s="73">
        <f>SUM(F22:F30)</f>
        <v>170</v>
      </c>
      <c r="G31" s="9">
        <f>SUM(G22:G30)</f>
        <v>0</v>
      </c>
      <c r="H31" s="7"/>
    </row>
    <row r="32" spans="1:15" ht="20.149999999999999" customHeight="1" thickBot="1">
      <c r="A32" s="85"/>
      <c r="C32" s="497" t="s">
        <v>429</v>
      </c>
      <c r="D32" s="19" t="str">
        <f t="shared" ref="D32:D42" si="8">IF($A$4=$A$37,$D$4,"")</f>
        <v/>
      </c>
      <c r="E32" s="16" t="s">
        <v>997</v>
      </c>
      <c r="F32" s="68">
        <v>30</v>
      </c>
      <c r="G32" s="14" t="str">
        <f>IF(D32=$D$4,F32,IF($A$4=$D$8,F32,""))</f>
        <v/>
      </c>
      <c r="H32" s="7"/>
    </row>
    <row r="33" spans="1:8" ht="20.149999999999999" customHeight="1" thickBot="1">
      <c r="A33" s="85"/>
      <c r="C33" s="498"/>
      <c r="D33" s="19" t="str">
        <f t="shared" si="8"/>
        <v/>
      </c>
      <c r="E33" s="16" t="s">
        <v>998</v>
      </c>
      <c r="F33" s="68">
        <v>45</v>
      </c>
      <c r="G33" s="14" t="str">
        <f t="shared" ref="G33:G42" si="9">IF(D33=$D$4,F33,IF($A$4=$D$8,F33,""))</f>
        <v/>
      </c>
      <c r="H33" s="7"/>
    </row>
    <row r="34" spans="1:8" ht="20.149999999999999" customHeight="1" thickBot="1">
      <c r="A34" s="85"/>
      <c r="C34" s="498"/>
      <c r="D34" s="19" t="str">
        <f t="shared" si="8"/>
        <v/>
      </c>
      <c r="E34" s="16" t="s">
        <v>999</v>
      </c>
      <c r="F34" s="73">
        <v>30</v>
      </c>
      <c r="G34" s="14" t="str">
        <f t="shared" si="9"/>
        <v/>
      </c>
      <c r="H34" s="7"/>
    </row>
    <row r="35" spans="1:8" ht="20.149999999999999" customHeight="1" thickBot="1">
      <c r="A35" s="85"/>
      <c r="C35" s="498"/>
      <c r="D35" s="19" t="str">
        <f t="shared" si="8"/>
        <v/>
      </c>
      <c r="E35" s="16" t="s">
        <v>414</v>
      </c>
      <c r="F35" s="73">
        <v>200</v>
      </c>
      <c r="G35" s="14" t="str">
        <f t="shared" si="9"/>
        <v/>
      </c>
      <c r="H35" s="7"/>
    </row>
    <row r="36" spans="1:8" ht="20.149999999999999" customHeight="1" thickBot="1">
      <c r="A36" s="85"/>
      <c r="C36" s="498"/>
      <c r="D36" s="19" t="str">
        <f t="shared" si="8"/>
        <v/>
      </c>
      <c r="E36" s="16" t="s">
        <v>415</v>
      </c>
      <c r="F36" s="73">
        <v>100</v>
      </c>
      <c r="G36" s="14" t="str">
        <f t="shared" si="9"/>
        <v/>
      </c>
      <c r="H36" s="7"/>
    </row>
    <row r="37" spans="1:8" ht="20.149999999999999" customHeight="1" thickBot="1">
      <c r="A37" s="55"/>
      <c r="C37" s="498"/>
      <c r="D37" s="19" t="str">
        <f t="shared" si="8"/>
        <v/>
      </c>
      <c r="E37" s="16" t="s">
        <v>416</v>
      </c>
      <c r="F37" s="73">
        <v>45</v>
      </c>
      <c r="G37" s="14" t="str">
        <f t="shared" si="9"/>
        <v/>
      </c>
      <c r="H37" s="7"/>
    </row>
    <row r="38" spans="1:8" ht="20.149999999999999" customHeight="1" thickBot="1">
      <c r="A38" s="85"/>
      <c r="C38" s="498"/>
      <c r="D38" s="19" t="str">
        <f t="shared" si="8"/>
        <v/>
      </c>
      <c r="E38" s="16" t="s">
        <v>1000</v>
      </c>
      <c r="F38" s="73">
        <v>0</v>
      </c>
      <c r="G38" s="14" t="str">
        <f>IF(D38=$D$4,F38,IF($A$4=$D$8,F38,""))</f>
        <v/>
      </c>
      <c r="H38" s="7"/>
    </row>
    <row r="39" spans="1:8" ht="20.149999999999999" customHeight="1" thickBot="1">
      <c r="A39" s="85"/>
      <c r="C39" s="498"/>
      <c r="D39" s="19" t="str">
        <f t="shared" si="8"/>
        <v/>
      </c>
      <c r="E39" s="16" t="s">
        <v>418</v>
      </c>
      <c r="F39" s="73">
        <v>20</v>
      </c>
      <c r="G39" s="14" t="str">
        <f t="shared" si="9"/>
        <v/>
      </c>
      <c r="H39" s="7"/>
    </row>
    <row r="40" spans="1:8" ht="20.149999999999999" customHeight="1" thickBot="1">
      <c r="A40" s="85"/>
      <c r="C40" s="498"/>
      <c r="D40" s="19" t="str">
        <f t="shared" si="8"/>
        <v/>
      </c>
      <c r="E40" s="16" t="s">
        <v>420</v>
      </c>
      <c r="F40" s="73">
        <v>80</v>
      </c>
      <c r="G40" s="14" t="str">
        <f t="shared" si="9"/>
        <v/>
      </c>
      <c r="H40" s="7"/>
    </row>
    <row r="41" spans="1:8" ht="20.149999999999999" customHeight="1" thickBot="1">
      <c r="A41" s="85"/>
      <c r="C41" s="498"/>
      <c r="D41" s="19" t="str">
        <f t="shared" si="8"/>
        <v/>
      </c>
      <c r="E41" s="16" t="s">
        <v>1001</v>
      </c>
      <c r="F41" s="73">
        <v>0</v>
      </c>
      <c r="G41" s="14" t="str">
        <f t="shared" si="9"/>
        <v/>
      </c>
      <c r="H41" s="7"/>
    </row>
    <row r="42" spans="1:8" ht="20.149999999999999" customHeight="1" thickBot="1">
      <c r="A42" s="85"/>
      <c r="C42" s="499"/>
      <c r="D42" s="19" t="str">
        <f t="shared" si="8"/>
        <v/>
      </c>
      <c r="E42" s="16" t="s">
        <v>1002</v>
      </c>
      <c r="F42" s="73">
        <v>70</v>
      </c>
      <c r="G42" s="14" t="str">
        <f t="shared" si="9"/>
        <v/>
      </c>
    </row>
    <row r="43" spans="1:8" ht="20.149999999999999" customHeight="1" thickBot="1">
      <c r="A43" s="92"/>
      <c r="B43" s="100"/>
      <c r="C43" s="115">
        <f>IF(A4=$A$37,F43,IF(A4=$D$8,F43,0))</f>
        <v>0</v>
      </c>
      <c r="D43" s="436" t="s">
        <v>1027</v>
      </c>
      <c r="E43" s="437"/>
      <c r="F43" s="73">
        <f>SUM(F32:F42)</f>
        <v>620</v>
      </c>
      <c r="G43" s="9">
        <f>SUM(G32:G42)</f>
        <v>0</v>
      </c>
    </row>
    <row r="44" spans="1:8" ht="20.149999999999999" customHeight="1"/>
    <row r="45" spans="1:8" ht="20.149999999999999" customHeight="1">
      <c r="H45" s="7"/>
    </row>
    <row r="46" spans="1:8" ht="20.149999999999999" customHeight="1">
      <c r="A46" s="94"/>
      <c r="B46" s="94"/>
      <c r="H46" s="7"/>
    </row>
    <row r="47" spans="1:8" ht="20.149999999999999" customHeight="1"/>
    <row r="48" spans="1:8" ht="18" customHeight="1"/>
    <row r="49" spans="1:15" ht="18" customHeight="1">
      <c r="C49" s="493" t="s">
        <v>428</v>
      </c>
      <c r="D49" s="493"/>
      <c r="E49" s="500" t="s">
        <v>24</v>
      </c>
      <c r="F49" s="500"/>
      <c r="G49" s="500"/>
      <c r="H49" s="500"/>
      <c r="I49" s="500"/>
      <c r="J49" s="500"/>
      <c r="K49" s="535">
        <f>O27</f>
        <v>0</v>
      </c>
    </row>
    <row r="50" spans="1:15" ht="18" customHeight="1">
      <c r="C50" s="493"/>
      <c r="D50" s="493"/>
      <c r="E50" s="500"/>
      <c r="F50" s="500"/>
      <c r="G50" s="500"/>
      <c r="H50" s="500"/>
      <c r="I50" s="500"/>
      <c r="J50" s="500"/>
      <c r="K50" s="535"/>
    </row>
    <row r="51" spans="1:15" ht="18" customHeight="1">
      <c r="C51" s="94"/>
      <c r="D51" s="94"/>
      <c r="E51" s="94"/>
      <c r="F51" s="94"/>
      <c r="G51" s="94"/>
    </row>
    <row r="52" spans="1:15" ht="18" customHeight="1">
      <c r="C52" s="94"/>
      <c r="D52" s="94"/>
    </row>
    <row r="53" spans="1:15" ht="18" customHeight="1">
      <c r="H53" s="7"/>
    </row>
    <row r="54" spans="1:15" ht="18" customHeight="1">
      <c r="H54" s="7"/>
      <c r="K54" s="94"/>
    </row>
    <row r="55" spans="1:15" ht="18" customHeight="1"/>
    <row r="56" spans="1:15" ht="18" customHeight="1"/>
    <row r="63" spans="1:15" ht="16.5">
      <c r="H63" s="94"/>
    </row>
    <row r="64" spans="1:15" s="94" customFormat="1" ht="16.5">
      <c r="A64" s="1"/>
      <c r="B64" s="1"/>
      <c r="C64" s="1"/>
      <c r="D64" s="1"/>
      <c r="E64" s="1"/>
      <c r="F64" s="1"/>
      <c r="G64" s="1"/>
      <c r="I64" s="1"/>
      <c r="J64" s="1"/>
      <c r="K64" s="1"/>
      <c r="L64" s="1"/>
      <c r="M64" s="1"/>
      <c r="N64" s="1"/>
      <c r="O64" s="1"/>
    </row>
    <row r="65" spans="1:15" s="94" customFormat="1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</sheetData>
  <sheetProtection algorithmName="SHA-512" hashValue="+9G4Z6NTBH5hQ5N0ZLrCofkYeXHN4cSmBu9952AwXO2t8vdNLJx+rRgcYYF5CF6oBMRrjhs/U0zK1bQfSoqczg==" saltValue="+3nkKCL7KMm8GenbOwI+pw==" spinCount="100000" sheet="1" objects="1" scenarios="1"/>
  <protectedRanges>
    <protectedRange algorithmName="SHA-512" hashValue="pViWf3SzmdksYMRtcpbxZTpjXbnHvXZNftbNcuyE95cqJvji7o1CgK2vproYXP12VPF2+9TsPPRalv0EPgNVRg==" saltValue="0NxAHnZ2DkIbBSOJ0ABXoQ==" spinCount="100000" sqref="N11:N29 O27 F11:F43" name="範囲1"/>
    <protectedRange algorithmName="SHA-512" hashValue="v4YJQKWBq9+g4+IV5ezEaA4md8lLI5QoQP5Mw8UQlmArJgRnqOj7hqMIL3sTLCOkhOP9X+VeJc2r2Pp/q5uJ8g==" saltValue="XWvzApx72SBZ7SI91juMww==" spinCount="100000" sqref="F11:F43 N11:N29 O27 K49" name="範囲2"/>
  </protectedRanges>
  <mergeCells count="29">
    <mergeCell ref="U2:V2"/>
    <mergeCell ref="S3:T3"/>
    <mergeCell ref="L6:M6"/>
    <mergeCell ref="C49:D50"/>
    <mergeCell ref="E49:J50"/>
    <mergeCell ref="K49:K50"/>
    <mergeCell ref="E4:G5"/>
    <mergeCell ref="I10:K10"/>
    <mergeCell ref="D18:E18"/>
    <mergeCell ref="C11:C17"/>
    <mergeCell ref="K11:K18"/>
    <mergeCell ref="E8:O9"/>
    <mergeCell ref="D8:D9"/>
    <mergeCell ref="D20:E20"/>
    <mergeCell ref="D21:E21"/>
    <mergeCell ref="D43:E43"/>
    <mergeCell ref="C32:C42"/>
    <mergeCell ref="I28:M29"/>
    <mergeCell ref="N28:N29"/>
    <mergeCell ref="L1:M1"/>
    <mergeCell ref="E2:M2"/>
    <mergeCell ref="F1:G1"/>
    <mergeCell ref="L19:M19"/>
    <mergeCell ref="K20:K25"/>
    <mergeCell ref="O28:O29"/>
    <mergeCell ref="D31:E31"/>
    <mergeCell ref="C22:C30"/>
    <mergeCell ref="L26:M26"/>
    <mergeCell ref="I27:M27"/>
  </mergeCells>
  <phoneticPr fontId="2"/>
  <pageMargins left="0.7" right="0.7" top="0.75" bottom="0.75" header="0.3" footer="0.3"/>
  <pageSetup paperSize="9" scale="69" orientation="portrait" r:id="rId1"/>
  <rowBreaks count="3" manualBreakCount="3">
    <brk id="55" min="3" max="14" man="1"/>
    <brk id="66" min="3" max="14" man="1"/>
    <brk id="6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8F321-E6AD-4970-BC2F-72B07C1B4638}">
  <dimension ref="A1:X64"/>
  <sheetViews>
    <sheetView tabSelected="1" view="pageBreakPreview" zoomScale="60" zoomScaleNormal="90" workbookViewId="0"/>
  </sheetViews>
  <sheetFormatPr defaultColWidth="6.7109375" defaultRowHeight="13"/>
  <cols>
    <col min="1" max="1" width="10.35546875" style="111" customWidth="1"/>
    <col min="2" max="2" width="4.7109375" style="111" bestFit="1" customWidth="1"/>
    <col min="3" max="3" width="8.35546875" style="111" customWidth="1"/>
    <col min="4" max="4" width="8.42578125" style="111" customWidth="1"/>
    <col min="5" max="5" width="7.92578125" style="111" bestFit="1" customWidth="1"/>
    <col min="6" max="6" width="7.0703125" style="111" customWidth="1"/>
    <col min="7" max="7" width="0.42578125" style="111" hidden="1" customWidth="1"/>
    <col min="8" max="9" width="7.92578125" style="111" bestFit="1" customWidth="1"/>
    <col min="10" max="10" width="8" style="111" customWidth="1"/>
    <col min="11" max="11" width="8.0703125" style="111" customWidth="1"/>
    <col min="12" max="12" width="12.640625" style="111" customWidth="1"/>
    <col min="13" max="13" width="4.35546875" style="111" customWidth="1"/>
    <col min="14" max="14" width="2.85546875" style="111" customWidth="1"/>
    <col min="15" max="16384" width="6.7109375" style="111"/>
  </cols>
  <sheetData>
    <row r="1" spans="1:24" ht="24" customHeight="1">
      <c r="F1" s="310"/>
    </row>
    <row r="2" spans="1:24" ht="24.5" customHeight="1">
      <c r="A2" s="130" t="s">
        <v>438</v>
      </c>
      <c r="B2" s="130"/>
      <c r="C2" s="130"/>
      <c r="D2" s="130"/>
      <c r="E2" s="251"/>
      <c r="F2" s="385" t="s">
        <v>1112</v>
      </c>
      <c r="G2" s="385"/>
      <c r="H2" s="385"/>
      <c r="I2" s="385"/>
      <c r="J2" s="131"/>
      <c r="K2" s="227" t="s">
        <v>439</v>
      </c>
      <c r="L2" s="388">
        <f ca="1">NOW()</f>
        <v>45442.693334837961</v>
      </c>
      <c r="M2" s="388"/>
      <c r="N2" s="131"/>
    </row>
    <row r="3" spans="1:24" ht="25.5" customHeight="1">
      <c r="A3" s="132" t="s">
        <v>440</v>
      </c>
      <c r="B3" s="132"/>
      <c r="C3" s="132"/>
      <c r="D3" s="132"/>
      <c r="E3" s="133"/>
      <c r="F3" s="133"/>
      <c r="G3" s="134"/>
      <c r="H3" s="135"/>
      <c r="I3" s="135"/>
      <c r="J3" s="136" t="s">
        <v>441</v>
      </c>
      <c r="K3" s="139"/>
      <c r="L3" s="237"/>
      <c r="M3" s="220" t="s">
        <v>21</v>
      </c>
    </row>
    <row r="4" spans="1:24" ht="6" customHeight="1">
      <c r="A4" s="137"/>
      <c r="B4" s="137"/>
      <c r="C4" s="137"/>
      <c r="D4" s="137"/>
      <c r="E4" s="137"/>
      <c r="F4" s="137"/>
      <c r="G4" s="138"/>
      <c r="H4" s="138"/>
      <c r="I4" s="138"/>
      <c r="J4" s="138"/>
      <c r="K4" s="138"/>
    </row>
    <row r="5" spans="1:24" ht="18" customHeight="1">
      <c r="A5" s="139" t="s">
        <v>442</v>
      </c>
      <c r="B5" s="318"/>
      <c r="C5" s="140"/>
      <c r="D5" s="140"/>
      <c r="E5" s="141"/>
      <c r="F5" s="255"/>
      <c r="G5" s="141"/>
      <c r="H5" s="138"/>
      <c r="I5" s="138"/>
      <c r="J5" s="139" t="s">
        <v>443</v>
      </c>
      <c r="K5" s="142"/>
      <c r="L5" s="219"/>
      <c r="M5" s="142"/>
    </row>
    <row r="6" spans="1:24" ht="17.25" customHeight="1">
      <c r="A6" s="143" t="s">
        <v>444</v>
      </c>
      <c r="B6" s="143"/>
      <c r="C6" s="145"/>
      <c r="D6" s="144"/>
      <c r="E6" s="144"/>
      <c r="F6" s="144"/>
      <c r="G6" s="144"/>
      <c r="H6" s="389"/>
      <c r="I6" s="389"/>
      <c r="J6" s="389"/>
      <c r="K6" s="145"/>
    </row>
    <row r="7" spans="1:24" ht="6" customHeight="1" thickBot="1">
      <c r="A7" s="146"/>
      <c r="B7" s="146"/>
      <c r="C7" s="146"/>
      <c r="D7" s="146"/>
      <c r="E7" s="146"/>
      <c r="F7" s="146"/>
      <c r="G7" s="146"/>
      <c r="H7" s="143"/>
      <c r="I7" s="143"/>
      <c r="J7" s="146"/>
      <c r="K7" s="146"/>
    </row>
    <row r="8" spans="1:24" ht="15.75" customHeight="1" thickBot="1">
      <c r="A8" s="391" t="s">
        <v>1034</v>
      </c>
      <c r="B8" s="321" t="s">
        <v>1102</v>
      </c>
      <c r="C8" s="329" t="s">
        <v>445</v>
      </c>
      <c r="D8" s="330" t="s">
        <v>446</v>
      </c>
      <c r="E8" s="330" t="s">
        <v>447</v>
      </c>
      <c r="F8" s="394" t="s">
        <v>448</v>
      </c>
      <c r="G8" s="395"/>
      <c r="H8" s="320"/>
      <c r="I8" s="322" t="s">
        <v>1102</v>
      </c>
      <c r="J8" s="326" t="s">
        <v>445</v>
      </c>
      <c r="K8" s="327" t="s">
        <v>446</v>
      </c>
      <c r="L8" s="328" t="s">
        <v>447</v>
      </c>
      <c r="M8" s="402" t="s">
        <v>449</v>
      </c>
      <c r="N8" s="403"/>
    </row>
    <row r="9" spans="1:24" ht="15.75" customHeight="1">
      <c r="A9" s="392"/>
      <c r="B9" s="331">
        <v>1</v>
      </c>
      <c r="C9" s="259" t="s">
        <v>1028</v>
      </c>
      <c r="D9" s="260">
        <v>1450</v>
      </c>
      <c r="E9" s="261">
        <f>松山市中心!F18</f>
        <v>0</v>
      </c>
      <c r="F9" s="261"/>
      <c r="G9" s="262"/>
      <c r="H9" s="399" t="s">
        <v>1045</v>
      </c>
      <c r="I9" s="334">
        <v>8</v>
      </c>
      <c r="J9" s="263" t="s">
        <v>1047</v>
      </c>
      <c r="K9" s="264">
        <v>3385</v>
      </c>
      <c r="L9" s="303">
        <f>松山市城西!G28</f>
        <v>0</v>
      </c>
      <c r="M9" s="349"/>
      <c r="N9" s="350"/>
    </row>
    <row r="10" spans="1:24" ht="15.75" customHeight="1">
      <c r="A10" s="392"/>
      <c r="B10" s="332">
        <v>2</v>
      </c>
      <c r="C10" s="259" t="s">
        <v>1029</v>
      </c>
      <c r="D10" s="260">
        <v>1540</v>
      </c>
      <c r="E10" s="261">
        <f>松山市中心!F26</f>
        <v>0</v>
      </c>
      <c r="F10" s="261"/>
      <c r="G10" s="262"/>
      <c r="H10" s="400"/>
      <c r="I10" s="335">
        <v>12</v>
      </c>
      <c r="J10" s="265" t="s">
        <v>1048</v>
      </c>
      <c r="K10" s="266">
        <v>135</v>
      </c>
      <c r="L10" s="304">
        <f>松山市城西!G35</f>
        <v>0</v>
      </c>
      <c r="M10" s="351"/>
      <c r="N10" s="352"/>
    </row>
    <row r="11" spans="1:24" ht="15.75" customHeight="1">
      <c r="A11" s="392"/>
      <c r="B11" s="332">
        <v>3</v>
      </c>
      <c r="C11" s="259" t="s">
        <v>1030</v>
      </c>
      <c r="D11" s="260">
        <v>3475</v>
      </c>
      <c r="E11" s="261">
        <f>松山市中心!F44</f>
        <v>0</v>
      </c>
      <c r="F11" s="261"/>
      <c r="G11" s="262"/>
      <c r="H11" s="400"/>
      <c r="I11" s="335">
        <v>15</v>
      </c>
      <c r="J11" s="265" t="s">
        <v>1049</v>
      </c>
      <c r="K11" s="266">
        <v>635</v>
      </c>
      <c r="L11" s="304">
        <f>松山市城西!G42</f>
        <v>0</v>
      </c>
      <c r="M11" s="351"/>
      <c r="N11" s="352"/>
      <c r="X11" s="252"/>
    </row>
    <row r="12" spans="1:24" ht="15.75" customHeight="1">
      <c r="A12" s="392"/>
      <c r="B12" s="332">
        <v>4</v>
      </c>
      <c r="C12" s="259" t="s">
        <v>1031</v>
      </c>
      <c r="D12" s="260">
        <v>2185</v>
      </c>
      <c r="E12" s="261">
        <f>松山市中心!N22</f>
        <v>0</v>
      </c>
      <c r="F12" s="261"/>
      <c r="G12" s="262"/>
      <c r="H12" s="400"/>
      <c r="I12" s="335">
        <v>16</v>
      </c>
      <c r="J12" s="265" t="s">
        <v>1050</v>
      </c>
      <c r="K12" s="266">
        <v>575</v>
      </c>
      <c r="L12" s="304">
        <f>松山市城西!O18</f>
        <v>0</v>
      </c>
      <c r="M12" s="353"/>
      <c r="N12" s="354"/>
    </row>
    <row r="13" spans="1:24" ht="15.75" customHeight="1">
      <c r="A13" s="392"/>
      <c r="B13" s="332">
        <v>5</v>
      </c>
      <c r="C13" s="259" t="s">
        <v>1032</v>
      </c>
      <c r="D13" s="260">
        <v>1455</v>
      </c>
      <c r="E13" s="261">
        <f>松山市中心!N30</f>
        <v>0</v>
      </c>
      <c r="F13" s="261"/>
      <c r="G13" s="262"/>
      <c r="H13" s="400"/>
      <c r="I13" s="335">
        <v>17</v>
      </c>
      <c r="J13" s="265" t="s">
        <v>1051</v>
      </c>
      <c r="K13" s="266">
        <v>625</v>
      </c>
      <c r="L13" s="304">
        <f>松山市城西!O28</f>
        <v>0</v>
      </c>
      <c r="M13" s="370"/>
      <c r="N13" s="371"/>
    </row>
    <row r="14" spans="1:24" ht="15.75" customHeight="1">
      <c r="A14" s="393"/>
      <c r="B14" s="333">
        <v>6</v>
      </c>
      <c r="C14" s="259" t="s">
        <v>1033</v>
      </c>
      <c r="D14" s="260">
        <v>3770</v>
      </c>
      <c r="E14" s="261">
        <f>松山市中心!N49</f>
        <v>0</v>
      </c>
      <c r="F14" s="261"/>
      <c r="G14" s="262"/>
      <c r="H14" s="401"/>
      <c r="I14" s="335">
        <v>31</v>
      </c>
      <c r="J14" s="267" t="s">
        <v>1052</v>
      </c>
      <c r="K14" s="266">
        <v>2210</v>
      </c>
      <c r="L14" s="304">
        <f>松山市城西!O40</f>
        <v>0</v>
      </c>
      <c r="M14" s="353"/>
      <c r="N14" s="354"/>
    </row>
    <row r="15" spans="1:24" ht="17" thickBot="1">
      <c r="A15" s="357" t="s">
        <v>1035</v>
      </c>
      <c r="B15" s="358"/>
      <c r="C15" s="358"/>
      <c r="D15" s="268">
        <f>SUM(D9:D14)</f>
        <v>13875</v>
      </c>
      <c r="E15" s="268">
        <f>SUM(E9:E14)</f>
        <v>0</v>
      </c>
      <c r="F15" s="268"/>
      <c r="G15" s="269"/>
      <c r="H15" s="396" t="s">
        <v>1046</v>
      </c>
      <c r="I15" s="397"/>
      <c r="J15" s="398"/>
      <c r="K15" s="270">
        <f>SUM(K9:K14)</f>
        <v>7565</v>
      </c>
      <c r="L15" s="270">
        <f>SUM(L9:L14)</f>
        <v>0</v>
      </c>
      <c r="M15" s="372"/>
      <c r="N15" s="373"/>
    </row>
    <row r="16" spans="1:24" ht="15.75" customHeight="1">
      <c r="A16" s="379" t="s">
        <v>1043</v>
      </c>
      <c r="B16" s="336">
        <v>9</v>
      </c>
      <c r="C16" s="263" t="s">
        <v>1036</v>
      </c>
      <c r="D16" s="264">
        <v>3730</v>
      </c>
      <c r="E16" s="271">
        <f>松山市城北!G31</f>
        <v>0</v>
      </c>
      <c r="F16" s="272"/>
      <c r="G16" s="273"/>
      <c r="H16" s="379" t="s">
        <v>1058</v>
      </c>
      <c r="I16" s="336">
        <v>24</v>
      </c>
      <c r="J16" s="263" t="s">
        <v>1060</v>
      </c>
      <c r="K16" s="264">
        <v>1715</v>
      </c>
      <c r="L16" s="271">
        <f>松山市南東!G24</f>
        <v>0</v>
      </c>
      <c r="M16" s="272"/>
      <c r="N16" s="273"/>
    </row>
    <row r="17" spans="1:14" ht="15.75" customHeight="1">
      <c r="A17" s="380"/>
      <c r="B17" s="337">
        <v>13</v>
      </c>
      <c r="C17" s="265" t="s">
        <v>1037</v>
      </c>
      <c r="D17" s="266">
        <v>495</v>
      </c>
      <c r="E17" s="274">
        <f>松山市城北!G43</f>
        <v>0</v>
      </c>
      <c r="F17" s="275"/>
      <c r="G17" s="276"/>
      <c r="H17" s="380"/>
      <c r="I17" s="337">
        <v>25</v>
      </c>
      <c r="J17" s="265" t="s">
        <v>1061</v>
      </c>
      <c r="K17" s="266">
        <v>1030</v>
      </c>
      <c r="L17" s="277">
        <f>松山市南東!G33</f>
        <v>0</v>
      </c>
      <c r="M17" s="275"/>
      <c r="N17" s="276"/>
    </row>
    <row r="18" spans="1:14" ht="15.75" customHeight="1">
      <c r="A18" s="380"/>
      <c r="B18" s="337">
        <v>14</v>
      </c>
      <c r="C18" s="265" t="s">
        <v>1038</v>
      </c>
      <c r="D18" s="266">
        <v>80</v>
      </c>
      <c r="E18" s="277">
        <f>松山市城北!G48</f>
        <v>0</v>
      </c>
      <c r="F18" s="275"/>
      <c r="G18" s="276"/>
      <c r="H18" s="380"/>
      <c r="I18" s="337">
        <v>26</v>
      </c>
      <c r="J18" s="265" t="s">
        <v>1062</v>
      </c>
      <c r="K18" s="266">
        <v>895</v>
      </c>
      <c r="L18" s="277">
        <f>松山市南東!G39</f>
        <v>0</v>
      </c>
      <c r="M18" s="275"/>
      <c r="N18" s="276"/>
    </row>
    <row r="19" spans="1:14" ht="15.75" customHeight="1">
      <c r="A19" s="380"/>
      <c r="B19" s="337">
        <v>18</v>
      </c>
      <c r="C19" s="265" t="s">
        <v>1039</v>
      </c>
      <c r="D19" s="266">
        <v>385</v>
      </c>
      <c r="E19" s="277">
        <f>松山市城北!G54</f>
        <v>0</v>
      </c>
      <c r="F19" s="275"/>
      <c r="G19" s="276"/>
      <c r="H19" s="380"/>
      <c r="I19" s="337">
        <v>27</v>
      </c>
      <c r="J19" s="265" t="s">
        <v>1063</v>
      </c>
      <c r="K19" s="266">
        <v>1695</v>
      </c>
      <c r="L19" s="277">
        <f>松山市南東!G52</f>
        <v>0</v>
      </c>
      <c r="M19" s="275"/>
      <c r="N19" s="276"/>
    </row>
    <row r="20" spans="1:14" ht="15.75" customHeight="1">
      <c r="A20" s="380"/>
      <c r="B20" s="337">
        <v>19</v>
      </c>
      <c r="C20" s="265" t="s">
        <v>1040</v>
      </c>
      <c r="D20" s="266">
        <v>1310</v>
      </c>
      <c r="E20" s="277">
        <f>松山市城北!O22</f>
        <v>0</v>
      </c>
      <c r="F20" s="275"/>
      <c r="G20" s="276"/>
      <c r="H20" s="380"/>
      <c r="I20" s="337">
        <v>29</v>
      </c>
      <c r="J20" s="265" t="s">
        <v>1064</v>
      </c>
      <c r="K20" s="266">
        <v>265</v>
      </c>
      <c r="L20" s="277">
        <f>松山市南東!O19</f>
        <v>0</v>
      </c>
      <c r="M20" s="275"/>
      <c r="N20" s="276"/>
    </row>
    <row r="21" spans="1:14" ht="15.75" customHeight="1">
      <c r="A21" s="380"/>
      <c r="B21" s="337">
        <v>20</v>
      </c>
      <c r="C21" s="265" t="s">
        <v>1041</v>
      </c>
      <c r="D21" s="266">
        <v>305</v>
      </c>
      <c r="E21" s="277">
        <f>松山市城北!O27</f>
        <v>0</v>
      </c>
      <c r="F21" s="275"/>
      <c r="G21" s="276"/>
      <c r="H21" s="380"/>
      <c r="I21" s="337">
        <v>30</v>
      </c>
      <c r="J21" s="265" t="s">
        <v>1065</v>
      </c>
      <c r="K21" s="266">
        <v>335</v>
      </c>
      <c r="L21" s="277">
        <f>松山市南東!O23</f>
        <v>0</v>
      </c>
      <c r="M21" s="275"/>
      <c r="N21" s="276"/>
    </row>
    <row r="22" spans="1:14" ht="15.65" customHeight="1">
      <c r="A22" s="381"/>
      <c r="B22" s="338">
        <v>21</v>
      </c>
      <c r="C22" s="265" t="s">
        <v>1042</v>
      </c>
      <c r="D22" s="278">
        <v>185</v>
      </c>
      <c r="E22" s="279">
        <f>松山市城北!O36</f>
        <v>0</v>
      </c>
      <c r="F22" s="275"/>
      <c r="G22" s="276"/>
      <c r="H22" s="381"/>
      <c r="I22" s="338">
        <v>36</v>
      </c>
      <c r="J22" s="265" t="s">
        <v>1066</v>
      </c>
      <c r="K22" s="278">
        <v>90</v>
      </c>
      <c r="L22" s="279">
        <f>松山市南東!O25</f>
        <v>0</v>
      </c>
      <c r="M22" s="275"/>
      <c r="N22" s="276"/>
    </row>
    <row r="23" spans="1:14" ht="15.65" customHeight="1" thickBot="1">
      <c r="A23" s="357" t="s">
        <v>1044</v>
      </c>
      <c r="B23" s="358"/>
      <c r="C23" s="358"/>
      <c r="D23" s="270">
        <f>SUM(D16:D22)</f>
        <v>6490</v>
      </c>
      <c r="E23" s="270">
        <f>SUM(E16:E22)</f>
        <v>0</v>
      </c>
      <c r="F23" s="280"/>
      <c r="G23" s="281"/>
      <c r="H23" s="357" t="s">
        <v>1059</v>
      </c>
      <c r="I23" s="358"/>
      <c r="J23" s="358"/>
      <c r="K23" s="270">
        <f>SUM(K16:K22)</f>
        <v>6025</v>
      </c>
      <c r="L23" s="270">
        <f>SUM(L16:L22)</f>
        <v>0</v>
      </c>
      <c r="M23" s="280"/>
      <c r="N23" s="281"/>
    </row>
    <row r="24" spans="1:14" ht="15.65" customHeight="1">
      <c r="A24" s="374" t="s">
        <v>1068</v>
      </c>
      <c r="B24" s="339">
        <v>7</v>
      </c>
      <c r="C24" s="308" t="s">
        <v>1053</v>
      </c>
      <c r="D24" s="282">
        <v>1265</v>
      </c>
      <c r="E24" s="283">
        <f>松山市城東!G20</f>
        <v>0</v>
      </c>
      <c r="F24" s="284"/>
      <c r="G24" s="285"/>
      <c r="H24" s="374" t="s">
        <v>1069</v>
      </c>
      <c r="I24" s="339">
        <v>22</v>
      </c>
      <c r="J24" s="308" t="s">
        <v>1070</v>
      </c>
      <c r="K24" s="282">
        <v>515</v>
      </c>
      <c r="L24" s="305">
        <f>松山市南西!G18</f>
        <v>0</v>
      </c>
      <c r="M24" s="284"/>
      <c r="N24" s="285"/>
    </row>
    <row r="25" spans="1:14" ht="15.65" customHeight="1">
      <c r="A25" s="375"/>
      <c r="B25" s="340">
        <v>10</v>
      </c>
      <c r="C25" s="291" t="s">
        <v>1054</v>
      </c>
      <c r="D25" s="287">
        <v>1245</v>
      </c>
      <c r="E25" s="288">
        <f>松山市城東!G30</f>
        <v>0</v>
      </c>
      <c r="F25" s="289"/>
      <c r="G25" s="290"/>
      <c r="H25" s="375"/>
      <c r="I25" s="340">
        <v>23</v>
      </c>
      <c r="J25" s="291" t="s">
        <v>1071</v>
      </c>
      <c r="K25" s="287">
        <v>995</v>
      </c>
      <c r="L25" s="306">
        <f>松山市南西!G27</f>
        <v>0</v>
      </c>
      <c r="M25" s="289"/>
      <c r="N25" s="290"/>
    </row>
    <row r="26" spans="1:14" ht="15.65" customHeight="1">
      <c r="A26" s="375"/>
      <c r="B26" s="340">
        <v>11</v>
      </c>
      <c r="C26" s="291" t="s">
        <v>1055</v>
      </c>
      <c r="D26" s="287">
        <v>1705</v>
      </c>
      <c r="E26" s="288">
        <f>松山市城東!G43</f>
        <v>0</v>
      </c>
      <c r="F26" s="289"/>
      <c r="G26" s="290"/>
      <c r="H26" s="375"/>
      <c r="I26" s="340">
        <v>28</v>
      </c>
      <c r="J26" s="291" t="s">
        <v>1072</v>
      </c>
      <c r="K26" s="287">
        <v>1925</v>
      </c>
      <c r="L26" s="306">
        <f>松山市南西!G38</f>
        <v>0</v>
      </c>
      <c r="M26" s="289"/>
      <c r="N26" s="290"/>
    </row>
    <row r="27" spans="1:14" ht="13.75" customHeight="1">
      <c r="A27" s="375"/>
      <c r="B27" s="340">
        <v>34</v>
      </c>
      <c r="C27" s="291" t="s">
        <v>1056</v>
      </c>
      <c r="D27" s="287">
        <v>0</v>
      </c>
      <c r="E27" s="288">
        <f>松山市城東!O15</f>
        <v>0</v>
      </c>
      <c r="F27" s="289"/>
      <c r="G27" s="290"/>
      <c r="H27" s="375"/>
      <c r="I27" s="340">
        <v>32</v>
      </c>
      <c r="J27" s="291" t="s">
        <v>1073</v>
      </c>
      <c r="K27" s="287">
        <v>500</v>
      </c>
      <c r="L27" s="306">
        <f>松山市南西!O17</f>
        <v>0</v>
      </c>
      <c r="M27" s="289"/>
      <c r="N27" s="290"/>
    </row>
    <row r="28" spans="1:14" ht="15.65" customHeight="1">
      <c r="A28" s="376"/>
      <c r="B28" s="341">
        <v>35</v>
      </c>
      <c r="C28" s="291" t="s">
        <v>1057</v>
      </c>
      <c r="D28" s="287">
        <v>170</v>
      </c>
      <c r="E28" s="288">
        <f>松山市城東!O21</f>
        <v>0</v>
      </c>
      <c r="F28" s="289"/>
      <c r="G28" s="290"/>
      <c r="H28" s="376"/>
      <c r="I28" s="341">
        <v>33</v>
      </c>
      <c r="J28" s="291" t="s">
        <v>1074</v>
      </c>
      <c r="K28" s="287">
        <v>1200</v>
      </c>
      <c r="L28" s="306">
        <f>松山市南西!O26</f>
        <v>0</v>
      </c>
      <c r="M28" s="289"/>
      <c r="N28" s="290"/>
    </row>
    <row r="29" spans="1:14" ht="15.65" customHeight="1" thickBot="1">
      <c r="A29" s="357" t="s">
        <v>1067</v>
      </c>
      <c r="B29" s="358"/>
      <c r="C29" s="358"/>
      <c r="D29" s="270">
        <f>SUM(D24:D28)</f>
        <v>4385</v>
      </c>
      <c r="E29" s="270">
        <f>SUM(E24:E28)</f>
        <v>0</v>
      </c>
      <c r="F29" s="292"/>
      <c r="G29" s="293"/>
      <c r="H29" s="357" t="s">
        <v>1075</v>
      </c>
      <c r="I29" s="358"/>
      <c r="J29" s="358"/>
      <c r="K29" s="270">
        <f>SUM(K24:K28)</f>
        <v>5135</v>
      </c>
      <c r="L29" s="270">
        <f>SUM(L24:L28)</f>
        <v>0</v>
      </c>
      <c r="M29" s="292"/>
      <c r="N29" s="294"/>
    </row>
    <row r="30" spans="1:14" ht="26.5" thickBot="1">
      <c r="A30" s="374" t="s">
        <v>1082</v>
      </c>
      <c r="B30" s="339">
        <v>37</v>
      </c>
      <c r="C30" s="295" t="s">
        <v>1076</v>
      </c>
      <c r="D30" s="260">
        <v>550</v>
      </c>
      <c r="E30" s="286">
        <f>松山市遠方部!G18</f>
        <v>0</v>
      </c>
      <c r="F30" s="323"/>
      <c r="G30" s="262"/>
      <c r="H30" s="377" t="s">
        <v>1084</v>
      </c>
      <c r="I30" s="377"/>
      <c r="J30" s="378"/>
      <c r="K30" s="296">
        <f>D15+D23+D29+K15+K23+K29+D36</f>
        <v>45800</v>
      </c>
      <c r="L30" s="307">
        <f>E15+E23+E29+L15+L23+L29+E36</f>
        <v>0</v>
      </c>
      <c r="M30" s="297"/>
      <c r="N30" s="298"/>
    </row>
    <row r="31" spans="1:14" ht="26.5">
      <c r="A31" s="375"/>
      <c r="B31" s="340">
        <v>37</v>
      </c>
      <c r="C31" s="299" t="s">
        <v>1077</v>
      </c>
      <c r="D31" s="260">
        <v>0</v>
      </c>
      <c r="E31" s="274">
        <f>松山市遠方部!G20</f>
        <v>0</v>
      </c>
      <c r="F31" s="324"/>
      <c r="G31" s="262"/>
      <c r="H31" s="300"/>
      <c r="I31" s="300"/>
      <c r="J31" s="300"/>
      <c r="K31" s="297"/>
      <c r="L31" s="297"/>
      <c r="M31" s="297"/>
      <c r="N31" s="298"/>
    </row>
    <row r="32" spans="1:14" ht="15.75" customHeight="1">
      <c r="A32" s="375"/>
      <c r="B32" s="340">
        <v>38</v>
      </c>
      <c r="C32" s="301" t="s">
        <v>1078</v>
      </c>
      <c r="D32" s="260">
        <v>170</v>
      </c>
      <c r="E32" s="274">
        <f>松山市遠方部!G31</f>
        <v>0</v>
      </c>
      <c r="F32" s="324"/>
      <c r="G32" s="262"/>
      <c r="H32" s="300"/>
      <c r="I32" s="300"/>
      <c r="J32" s="300"/>
      <c r="K32" s="297"/>
      <c r="L32" s="297"/>
      <c r="M32" s="297"/>
      <c r="N32" s="302"/>
    </row>
    <row r="33" spans="1:14" ht="15.75" customHeight="1">
      <c r="A33" s="375"/>
      <c r="B33" s="340">
        <v>39</v>
      </c>
      <c r="C33" s="301" t="s">
        <v>1079</v>
      </c>
      <c r="D33" s="260">
        <v>620</v>
      </c>
      <c r="E33" s="274">
        <f>松山市遠方部!G43</f>
        <v>0</v>
      </c>
      <c r="F33" s="324"/>
      <c r="G33" s="262"/>
      <c r="H33" s="300"/>
      <c r="I33" s="300"/>
      <c r="J33" s="300"/>
      <c r="K33" s="297"/>
      <c r="L33" s="297"/>
      <c r="M33" s="297"/>
      <c r="N33" s="302"/>
    </row>
    <row r="34" spans="1:14" ht="15.75" customHeight="1">
      <c r="A34" s="375"/>
      <c r="B34" s="340">
        <v>40</v>
      </c>
      <c r="C34" s="301" t="s">
        <v>1080</v>
      </c>
      <c r="D34" s="260">
        <v>655</v>
      </c>
      <c r="E34" s="274">
        <f>松山市遠方部!O19</f>
        <v>0</v>
      </c>
      <c r="F34" s="324"/>
      <c r="G34" s="262"/>
      <c r="H34" s="390"/>
      <c r="I34" s="390"/>
      <c r="J34" s="390"/>
      <c r="K34" s="297"/>
      <c r="L34" s="297"/>
      <c r="M34" s="297"/>
      <c r="N34" s="302"/>
    </row>
    <row r="35" spans="1:14" ht="26.5">
      <c r="A35" s="376"/>
      <c r="B35" s="341">
        <v>41</v>
      </c>
      <c r="C35" s="299" t="s">
        <v>1081</v>
      </c>
      <c r="D35" s="260">
        <v>330</v>
      </c>
      <c r="E35" s="274">
        <f>松山市遠方部!O26</f>
        <v>0</v>
      </c>
      <c r="F35" s="324"/>
      <c r="G35" s="262"/>
      <c r="H35" s="300"/>
      <c r="I35" s="300"/>
      <c r="J35" s="300"/>
      <c r="K35" s="297"/>
      <c r="L35" s="297"/>
      <c r="M35" s="297"/>
      <c r="N35" s="302"/>
    </row>
    <row r="36" spans="1:14" ht="15.75" customHeight="1" thickBot="1">
      <c r="A36" s="357" t="s">
        <v>1083</v>
      </c>
      <c r="B36" s="358"/>
      <c r="C36" s="358"/>
      <c r="D36" s="268">
        <f>SUM(D30:D35)</f>
        <v>2325</v>
      </c>
      <c r="E36" s="268">
        <f>SUM(E30:E35)</f>
        <v>0</v>
      </c>
      <c r="F36" s="325"/>
      <c r="G36" s="269"/>
      <c r="H36" s="300"/>
      <c r="I36" s="300"/>
      <c r="J36" s="300"/>
      <c r="K36" s="297"/>
      <c r="L36" s="297"/>
      <c r="M36" s="297"/>
      <c r="N36" s="302"/>
    </row>
    <row r="37" spans="1:14" ht="15.75" customHeight="1">
      <c r="A37" s="254"/>
      <c r="B37" s="254"/>
      <c r="C37" s="254"/>
      <c r="D37" s="253"/>
      <c r="E37" s="253"/>
      <c r="F37" s="253"/>
      <c r="G37" s="253"/>
      <c r="H37" s="254"/>
      <c r="I37" s="254"/>
      <c r="J37" s="254"/>
      <c r="K37" s="253"/>
      <c r="L37" s="253"/>
      <c r="M37" s="253"/>
    </row>
    <row r="38" spans="1:14" ht="15.75" customHeight="1" thickBot="1">
      <c r="A38" s="254"/>
      <c r="B38" s="254"/>
      <c r="C38" s="254"/>
      <c r="D38" s="253"/>
      <c r="E38" s="253"/>
      <c r="F38" s="253"/>
      <c r="G38" s="253"/>
      <c r="H38" s="362"/>
      <c r="I38" s="362"/>
      <c r="J38" s="362"/>
      <c r="K38" s="253"/>
      <c r="L38" s="253"/>
      <c r="M38" s="253"/>
    </row>
    <row r="39" spans="1:14" ht="35.25" customHeight="1" thickBot="1">
      <c r="A39" s="365" t="s">
        <v>449</v>
      </c>
      <c r="B39" s="366"/>
      <c r="C39" s="366"/>
      <c r="D39" s="366"/>
      <c r="E39" s="366"/>
      <c r="F39" s="366"/>
      <c r="G39" s="366"/>
      <c r="H39" s="366"/>
      <c r="I39" s="366"/>
      <c r="J39" s="366"/>
      <c r="K39" s="366"/>
      <c r="L39" s="367"/>
      <c r="M39" s="368"/>
    </row>
    <row r="40" spans="1:14" ht="22.5" customHeight="1">
      <c r="A40" s="147"/>
      <c r="B40" s="148"/>
      <c r="C40" s="148"/>
      <c r="D40" s="148"/>
      <c r="E40" s="148"/>
      <c r="F40" s="148"/>
      <c r="G40" s="148"/>
      <c r="H40" s="148"/>
      <c r="I40" s="148"/>
      <c r="J40" s="148"/>
      <c r="K40" s="148"/>
    </row>
    <row r="41" spans="1:14" ht="21" customHeight="1">
      <c r="A41" s="149" t="s">
        <v>485</v>
      </c>
      <c r="B41" s="404"/>
      <c r="C41" s="405"/>
      <c r="D41" s="405"/>
      <c r="E41" s="405"/>
      <c r="F41" s="405"/>
      <c r="G41" s="405"/>
      <c r="H41" s="405"/>
      <c r="I41" s="405"/>
      <c r="J41" s="405"/>
      <c r="K41" s="405"/>
      <c r="L41" s="405"/>
      <c r="M41" s="406"/>
    </row>
    <row r="42" spans="1:14" ht="21" customHeight="1">
      <c r="A42" s="150" t="s">
        <v>486</v>
      </c>
      <c r="B42" s="407" t="s">
        <v>487</v>
      </c>
      <c r="C42" s="408"/>
      <c r="D42" s="408"/>
      <c r="E42" s="408"/>
      <c r="F42" s="408"/>
      <c r="G42" s="408"/>
      <c r="H42" s="408"/>
      <c r="I42" s="408"/>
      <c r="J42" s="409"/>
      <c r="K42" s="407" t="s">
        <v>488</v>
      </c>
      <c r="L42" s="408"/>
      <c r="M42" s="409"/>
    </row>
    <row r="43" spans="1:14" ht="21" customHeight="1">
      <c r="A43" s="359" t="s">
        <v>489</v>
      </c>
      <c r="B43" s="360"/>
      <c r="C43" s="359"/>
      <c r="D43" s="359"/>
      <c r="E43" s="359"/>
      <c r="F43" s="256"/>
      <c r="G43" s="151"/>
      <c r="H43" s="361" t="s">
        <v>490</v>
      </c>
      <c r="I43" s="361"/>
      <c r="J43" s="361"/>
      <c r="K43" s="152"/>
      <c r="L43" s="151"/>
      <c r="M43" s="151"/>
    </row>
    <row r="44" spans="1:14" ht="21" customHeight="1">
      <c r="A44" s="153" t="s">
        <v>491</v>
      </c>
      <c r="B44" s="319"/>
      <c r="C44" s="154"/>
      <c r="D44" s="154" t="s">
        <v>492</v>
      </c>
      <c r="E44" s="154"/>
      <c r="F44" s="257"/>
      <c r="G44" s="154"/>
      <c r="H44" s="154" t="s">
        <v>493</v>
      </c>
      <c r="I44" s="257"/>
      <c r="J44" s="154"/>
      <c r="K44" s="155" t="s">
        <v>494</v>
      </c>
      <c r="L44" s="156"/>
      <c r="M44" s="156"/>
    </row>
    <row r="45" spans="1:14" ht="21" customHeight="1">
      <c r="A45" s="153"/>
      <c r="B45" s="319"/>
      <c r="C45" s="154"/>
      <c r="D45" s="154" t="s">
        <v>495</v>
      </c>
      <c r="E45" s="157"/>
      <c r="F45" s="258"/>
      <c r="G45" s="157"/>
      <c r="K45" s="158" t="s">
        <v>496</v>
      </c>
      <c r="L45" s="158"/>
      <c r="M45" s="151"/>
    </row>
    <row r="46" spans="1:14" ht="21" customHeight="1">
      <c r="A46" s="159" t="s">
        <v>497</v>
      </c>
      <c r="B46" s="159"/>
      <c r="C46" s="160"/>
      <c r="D46" s="309" t="s">
        <v>1095</v>
      </c>
      <c r="E46" s="160"/>
      <c r="F46" s="160"/>
      <c r="G46" s="160"/>
      <c r="H46" s="160"/>
      <c r="I46" s="160"/>
      <c r="J46" s="160"/>
      <c r="K46" s="160"/>
      <c r="L46" s="160"/>
      <c r="M46" s="151"/>
    </row>
    <row r="47" spans="1:14" ht="22.5" customHeight="1">
      <c r="A47" s="383" t="s">
        <v>498</v>
      </c>
      <c r="B47" s="383"/>
      <c r="C47" s="383"/>
      <c r="D47" s="383"/>
      <c r="E47" s="383"/>
      <c r="F47" s="383"/>
      <c r="G47" s="383"/>
      <c r="H47" s="383"/>
      <c r="I47" s="383"/>
      <c r="J47" s="383"/>
      <c r="K47" s="383"/>
      <c r="L47" s="384"/>
      <c r="M47" s="384"/>
    </row>
    <row r="48" spans="1:14" ht="17.149999999999999" customHeight="1">
      <c r="A48" s="355" t="s">
        <v>499</v>
      </c>
      <c r="B48" s="355"/>
      <c r="C48" s="355"/>
      <c r="D48" s="355"/>
      <c r="E48" s="355"/>
      <c r="F48" s="355"/>
      <c r="G48" s="355"/>
      <c r="H48" s="355"/>
      <c r="I48" s="355"/>
      <c r="J48" s="355"/>
      <c r="K48" s="355"/>
      <c r="L48" s="161"/>
    </row>
    <row r="49" spans="1:13" ht="20.25" customHeight="1">
      <c r="A49" s="355"/>
      <c r="B49" s="355"/>
      <c r="C49" s="355"/>
      <c r="D49" s="355"/>
      <c r="E49" s="355"/>
      <c r="F49" s="355"/>
      <c r="G49" s="355"/>
      <c r="H49" s="355"/>
      <c r="I49" s="355"/>
      <c r="J49" s="355"/>
      <c r="K49" s="355"/>
      <c r="L49" s="356"/>
      <c r="M49" s="356"/>
    </row>
    <row r="50" spans="1:13" ht="20.25" customHeight="1">
      <c r="A50" s="539" t="s">
        <v>1113</v>
      </c>
      <c r="B50" s="540"/>
      <c r="C50" s="540"/>
      <c r="D50" s="540"/>
      <c r="E50" s="540"/>
      <c r="F50" s="540"/>
      <c r="G50" s="540"/>
      <c r="H50" s="540"/>
      <c r="I50" s="540"/>
      <c r="J50" s="540"/>
      <c r="K50" s="540"/>
      <c r="L50" s="540"/>
      <c r="M50" s="540"/>
    </row>
    <row r="51" spans="1:13" ht="20.25" customHeight="1">
      <c r="A51" s="540"/>
      <c r="B51" s="540"/>
      <c r="C51" s="540"/>
      <c r="D51" s="540"/>
      <c r="E51" s="540"/>
      <c r="F51" s="540"/>
      <c r="G51" s="540"/>
      <c r="H51" s="540"/>
      <c r="I51" s="540"/>
      <c r="J51" s="540"/>
      <c r="K51" s="540"/>
      <c r="L51" s="540"/>
      <c r="M51" s="540"/>
    </row>
    <row r="52" spans="1:13" ht="20.25" customHeight="1" thickBot="1">
      <c r="A52" s="162"/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3"/>
      <c r="M52" s="163"/>
    </row>
    <row r="53" spans="1:13" ht="18.75" customHeight="1"/>
    <row r="54" spans="1:13" ht="20.5" customHeight="1" thickBot="1">
      <c r="C54" s="363" t="s">
        <v>1085</v>
      </c>
      <c r="D54" s="363"/>
      <c r="E54" s="364"/>
      <c r="F54" s="311"/>
    </row>
    <row r="55" spans="1:13" ht="13.5" thickBot="1">
      <c r="B55" s="316"/>
      <c r="C55" s="317" t="s">
        <v>22</v>
      </c>
      <c r="D55" s="315" t="s">
        <v>23</v>
      </c>
      <c r="E55" s="315" t="s">
        <v>1100</v>
      </c>
      <c r="F55" s="315" t="s">
        <v>1109</v>
      </c>
      <c r="G55" s="315" t="s">
        <v>1098</v>
      </c>
      <c r="H55" s="314" t="s">
        <v>1098</v>
      </c>
      <c r="I55" s="315" t="s">
        <v>1099</v>
      </c>
      <c r="K55" s="312" t="s">
        <v>502</v>
      </c>
      <c r="L55" s="164" t="s">
        <v>977</v>
      </c>
    </row>
    <row r="56" spans="1:13" ht="48" customHeight="1" thickBot="1">
      <c r="B56" s="344" t="s">
        <v>1094</v>
      </c>
      <c r="C56" s="346">
        <f>松山市中心!J53+松山市城北!K57+松山市城西!M47+松山市城東!K47+松山市南西!K42+松山市南東!K55+松山市遠方部!K49</f>
        <v>0</v>
      </c>
      <c r="D56" s="343" t="str">
        <f>IF(C6="","",VLOOKUP(C6,Sheet1!$A$2:$B$7,2,0))</f>
        <v/>
      </c>
      <c r="E56" s="313" t="e">
        <f>ROUNDDOWN(C56*D56,0)</f>
        <v>#VALUE!</v>
      </c>
      <c r="F56" s="342"/>
      <c r="G56" s="342"/>
      <c r="H56" s="343" t="e">
        <f>ROUNDDOWN(E56*F56/100,0)</f>
        <v>#VALUE!</v>
      </c>
      <c r="I56" s="348" t="e">
        <f>E56-H56</f>
        <v>#VALUE!</v>
      </c>
      <c r="K56" s="234"/>
      <c r="L56" s="234"/>
    </row>
    <row r="57" spans="1:13" ht="21.75" customHeight="1" thickBot="1">
      <c r="B57" s="316" t="s">
        <v>0</v>
      </c>
      <c r="C57" s="343">
        <f>SUM(C56:C56)</f>
        <v>0</v>
      </c>
      <c r="D57" s="345"/>
      <c r="E57" s="313" t="e">
        <f>SUM(E56:E56)</f>
        <v>#VALUE!</v>
      </c>
      <c r="F57" s="313"/>
      <c r="G57" s="313"/>
      <c r="H57" s="347"/>
      <c r="I57" s="348" t="e">
        <f>SUM(I56:I56)</f>
        <v>#VALUE!</v>
      </c>
      <c r="L57" s="233" t="s">
        <v>1114</v>
      </c>
    </row>
    <row r="59" spans="1:13" ht="21" customHeight="1">
      <c r="A59" s="386" t="s">
        <v>1096</v>
      </c>
      <c r="B59" s="386"/>
      <c r="C59" s="387"/>
      <c r="D59" s="387"/>
      <c r="E59" s="387"/>
      <c r="F59" s="387"/>
      <c r="G59" s="387"/>
      <c r="H59" s="387"/>
      <c r="I59" s="387"/>
      <c r="J59" s="387"/>
      <c r="K59" s="387"/>
      <c r="L59" s="387"/>
    </row>
    <row r="60" spans="1:13">
      <c r="A60" s="382" t="s">
        <v>1110</v>
      </c>
      <c r="B60" s="382"/>
      <c r="C60" s="382"/>
      <c r="D60" s="382"/>
      <c r="E60" s="382"/>
      <c r="F60" s="382"/>
      <c r="G60" s="382"/>
      <c r="H60" s="382"/>
      <c r="I60" s="382"/>
      <c r="J60" s="382"/>
      <c r="K60" s="382"/>
      <c r="L60" s="382"/>
    </row>
    <row r="61" spans="1:13" ht="13" customHeight="1">
      <c r="A61" s="382"/>
      <c r="B61" s="382"/>
      <c r="C61" s="382"/>
      <c r="D61" s="382"/>
      <c r="E61" s="382"/>
      <c r="F61" s="382"/>
      <c r="G61" s="382"/>
      <c r="H61" s="382"/>
      <c r="I61" s="382"/>
      <c r="J61" s="382"/>
      <c r="K61" s="382"/>
      <c r="L61" s="382"/>
    </row>
    <row r="62" spans="1:13" ht="9.5" customHeight="1">
      <c r="A62" s="382"/>
      <c r="B62" s="382"/>
      <c r="C62" s="382"/>
      <c r="D62" s="382"/>
      <c r="E62" s="382"/>
      <c r="F62" s="382"/>
      <c r="G62" s="382"/>
      <c r="H62" s="382"/>
      <c r="I62" s="382"/>
      <c r="J62" s="382"/>
      <c r="K62" s="382"/>
      <c r="L62" s="382"/>
    </row>
    <row r="63" spans="1:13" ht="13" hidden="1" customHeight="1">
      <c r="A63" s="382"/>
      <c r="B63" s="382"/>
      <c r="C63" s="382"/>
      <c r="D63" s="382"/>
      <c r="E63" s="382"/>
      <c r="F63" s="382"/>
      <c r="G63" s="382"/>
      <c r="H63" s="382"/>
      <c r="I63" s="382"/>
      <c r="J63" s="382"/>
      <c r="K63" s="382"/>
      <c r="L63" s="382"/>
    </row>
    <row r="64" spans="1:13" ht="19">
      <c r="A64" s="369" t="s">
        <v>1097</v>
      </c>
      <c r="B64" s="369"/>
      <c r="C64" s="369"/>
      <c r="D64" s="369"/>
      <c r="E64" s="369"/>
      <c r="F64" s="369"/>
      <c r="G64" s="369"/>
      <c r="H64" s="369"/>
      <c r="I64" s="369"/>
      <c r="J64" s="369"/>
      <c r="K64" s="369"/>
      <c r="L64" s="369"/>
    </row>
  </sheetData>
  <mergeCells count="43">
    <mergeCell ref="A50:M51"/>
    <mergeCell ref="F2:I2"/>
    <mergeCell ref="A59:L59"/>
    <mergeCell ref="L2:M2"/>
    <mergeCell ref="H6:J6"/>
    <mergeCell ref="H34:J34"/>
    <mergeCell ref="A8:A14"/>
    <mergeCell ref="A15:C15"/>
    <mergeCell ref="F8:G8"/>
    <mergeCell ref="A16:A22"/>
    <mergeCell ref="A23:C23"/>
    <mergeCell ref="H15:J15"/>
    <mergeCell ref="H9:H14"/>
    <mergeCell ref="M8:N8"/>
    <mergeCell ref="B41:M41"/>
    <mergeCell ref="B42:J42"/>
    <mergeCell ref="K42:M42"/>
    <mergeCell ref="C54:E54"/>
    <mergeCell ref="A39:M39"/>
    <mergeCell ref="A64:L64"/>
    <mergeCell ref="M13:N13"/>
    <mergeCell ref="M14:N14"/>
    <mergeCell ref="M15:N15"/>
    <mergeCell ref="A30:A35"/>
    <mergeCell ref="A36:C36"/>
    <mergeCell ref="H30:J30"/>
    <mergeCell ref="H16:H22"/>
    <mergeCell ref="H23:J23"/>
    <mergeCell ref="A29:C29"/>
    <mergeCell ref="A24:A28"/>
    <mergeCell ref="H24:H28"/>
    <mergeCell ref="A60:L63"/>
    <mergeCell ref="A47:M47"/>
    <mergeCell ref="A49:M49"/>
    <mergeCell ref="H29:J29"/>
    <mergeCell ref="A43:E43"/>
    <mergeCell ref="H43:J43"/>
    <mergeCell ref="H38:J38"/>
    <mergeCell ref="M9:N9"/>
    <mergeCell ref="M10:N10"/>
    <mergeCell ref="M11:N11"/>
    <mergeCell ref="M12:N12"/>
    <mergeCell ref="A48:K48"/>
  </mergeCells>
  <phoneticPr fontId="2"/>
  <dataValidations count="1">
    <dataValidation type="list" allowBlank="1" showInputMessage="1" showErrorMessage="1" sqref="F56:G56" xr:uid="{80107E8F-08EF-49E7-BABE-385207A5C411}">
      <formula1>"10,21,32,40"</formula1>
    </dataValidation>
  </dataValidations>
  <pageMargins left="0.59027777777777801" right="0.59027777777777801" top="0.59027777777777801" bottom="0.59027777777777801" header="0.51180555555555596" footer="0.51180555555555596"/>
  <pageSetup paperSize="9" scale="70" fitToWidth="0" orientation="portrait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1C2ACAE8-BEA7-4800-B144-53F005F8FCA5}">
          <x14:formula1>
            <xm:f>Sheet1!$A$2:$A$7</xm:f>
          </x14:formula1>
          <xm:sqref>C6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9E3B1-C5AE-46E9-AC76-BB594D221020}">
  <sheetPr transitionEvaluation="1" transitionEntry="1">
    <tabColor theme="9"/>
    <pageSetUpPr fitToPage="1"/>
  </sheetPr>
  <dimension ref="A1:CJ64"/>
  <sheetViews>
    <sheetView defaultGridColor="0" view="pageBreakPreview" topLeftCell="J1" colorId="22" zoomScale="80" zoomScaleNormal="70" zoomScaleSheetLayoutView="80" workbookViewId="0">
      <selection activeCell="M40" sqref="M40"/>
    </sheetView>
  </sheetViews>
  <sheetFormatPr defaultColWidth="4.7109375" defaultRowHeight="16.5"/>
  <cols>
    <col min="1" max="5" width="0" style="165" hidden="1" customWidth="1"/>
    <col min="6" max="6" width="8.0703125" style="165" hidden="1" customWidth="1"/>
    <col min="7" max="9" width="0" hidden="1" customWidth="1"/>
    <col min="11" max="11" width="7.0703125" style="165" customWidth="1"/>
    <col min="12" max="12" width="6.7109375" style="207" bestFit="1" customWidth="1"/>
    <col min="13" max="13" width="8.7109375" style="165" customWidth="1"/>
    <col min="14" max="14" width="4.7109375" style="165" customWidth="1"/>
    <col min="15" max="15" width="6.7109375" style="207" customWidth="1"/>
    <col min="16" max="16" width="8.7109375" style="165" customWidth="1"/>
    <col min="17" max="17" width="4.7109375" style="165" customWidth="1"/>
    <col min="18" max="18" width="8.5" style="207" bestFit="1" customWidth="1"/>
    <col min="19" max="19" width="8.7109375" style="165" customWidth="1"/>
    <col min="20" max="20" width="4.7109375" style="165" customWidth="1"/>
    <col min="21" max="21" width="10.2109375" style="207" bestFit="1" customWidth="1"/>
    <col min="22" max="22" width="8.7109375" style="165" customWidth="1"/>
    <col min="23" max="23" width="4.7109375" style="165" customWidth="1"/>
    <col min="24" max="24" width="6.7109375" style="207" bestFit="1" customWidth="1"/>
    <col min="25" max="25" width="8.7109375" style="165" customWidth="1"/>
    <col min="26" max="26" width="4.7109375" style="165" customWidth="1"/>
    <col min="27" max="27" width="8.5" style="207" bestFit="1" customWidth="1"/>
    <col min="28" max="28" width="8.7109375" style="165" customWidth="1"/>
    <col min="29" max="29" width="4.7109375" style="165" customWidth="1"/>
    <col min="30" max="30" width="10.2109375" style="207" bestFit="1" customWidth="1"/>
    <col min="31" max="31" width="8.7109375" style="165" customWidth="1"/>
    <col min="32" max="32" width="4.7109375" style="165" customWidth="1"/>
    <col min="33" max="33" width="6.7109375" style="207" bestFit="1" customWidth="1"/>
    <col min="34" max="34" width="8.7109375" style="165" customWidth="1"/>
    <col min="35" max="16384" width="4.7109375" style="165"/>
  </cols>
  <sheetData>
    <row r="1" spans="1:88">
      <c r="U1" s="411" t="s">
        <v>1111</v>
      </c>
      <c r="V1" s="412"/>
      <c r="W1" s="412"/>
      <c r="X1" s="412"/>
      <c r="Y1" s="413"/>
    </row>
    <row r="2" spans="1:88" ht="17" thickBot="1">
      <c r="U2" s="414"/>
      <c r="V2" s="415"/>
      <c r="W2" s="415"/>
      <c r="X2" s="415"/>
      <c r="Y2" s="416"/>
    </row>
    <row r="4" spans="1:88" ht="17" thickBot="1"/>
    <row r="5" spans="1:88" ht="17" thickBot="1">
      <c r="B5" s="166" t="e">
        <f>B49</f>
        <v>#REF!</v>
      </c>
      <c r="C5" s="167"/>
      <c r="K5" s="244">
        <f>賃貸集合住宅!L3</f>
        <v>0</v>
      </c>
      <c r="L5" s="168"/>
      <c r="M5" s="169"/>
      <c r="N5" s="169" t="s">
        <v>504</v>
      </c>
      <c r="O5" s="168" t="s">
        <v>505</v>
      </c>
      <c r="P5" s="169" t="s">
        <v>506</v>
      </c>
      <c r="Q5" s="169"/>
      <c r="R5" s="168" t="s">
        <v>507</v>
      </c>
      <c r="S5" s="170"/>
      <c r="T5" s="169" t="s">
        <v>508</v>
      </c>
      <c r="U5" s="168"/>
      <c r="V5" s="169"/>
      <c r="W5" s="169" t="s">
        <v>509</v>
      </c>
      <c r="X5" s="168" t="s">
        <v>510</v>
      </c>
      <c r="Y5" s="410">
        <f>K5</f>
        <v>0</v>
      </c>
      <c r="Z5" s="410"/>
      <c r="AA5" s="218"/>
      <c r="AB5" s="169"/>
      <c r="AC5" s="171" t="s">
        <v>1005</v>
      </c>
      <c r="AD5" s="168"/>
      <c r="AE5" s="171">
        <f>賃貸集合住宅!B41</f>
        <v>0</v>
      </c>
      <c r="AF5" s="169"/>
      <c r="AG5" s="171"/>
      <c r="AH5" s="171"/>
      <c r="AQ5" s="172"/>
      <c r="AR5" s="172"/>
      <c r="AS5" s="172"/>
      <c r="AT5" s="172"/>
      <c r="CD5" s="172" t="s">
        <v>511</v>
      </c>
      <c r="CE5" s="172"/>
      <c r="CF5" s="172" t="s">
        <v>512</v>
      </c>
      <c r="CG5" s="172"/>
      <c r="CH5" s="172"/>
      <c r="CI5" s="173" t="s">
        <v>513</v>
      </c>
      <c r="CJ5" s="173" t="s">
        <v>514</v>
      </c>
    </row>
    <row r="6" spans="1:88" ht="15.65" customHeight="1" thickBot="1">
      <c r="B6" s="174"/>
      <c r="C6" s="175" t="s">
        <v>500</v>
      </c>
      <c r="D6" s="175"/>
      <c r="E6" s="175"/>
      <c r="F6" s="175" t="s">
        <v>501</v>
      </c>
      <c r="K6" s="176" t="s">
        <v>515</v>
      </c>
      <c r="L6" s="177" t="s">
        <v>516</v>
      </c>
      <c r="M6" s="178" t="str">
        <f>松山市中心!F11</f>
        <v/>
      </c>
      <c r="N6" s="176" t="s">
        <v>517</v>
      </c>
      <c r="O6" s="177" t="s">
        <v>518</v>
      </c>
      <c r="P6" s="178" t="str">
        <f>松山市中心!N31</f>
        <v/>
      </c>
      <c r="Q6" s="176" t="s">
        <v>519</v>
      </c>
      <c r="R6" s="177" t="s">
        <v>520</v>
      </c>
      <c r="S6" s="178" t="str">
        <f>松山市城北!G11</f>
        <v/>
      </c>
      <c r="T6" s="176" t="s">
        <v>521</v>
      </c>
      <c r="U6" s="177" t="s">
        <v>522</v>
      </c>
      <c r="V6" s="178" t="str">
        <f>松山市城北!G32</f>
        <v/>
      </c>
      <c r="W6" s="176" t="s">
        <v>523</v>
      </c>
      <c r="X6" s="177" t="s">
        <v>524</v>
      </c>
      <c r="Y6" s="178" t="str">
        <f>松山市城北!O11</f>
        <v/>
      </c>
      <c r="Z6" s="176" t="s">
        <v>525</v>
      </c>
      <c r="AA6" s="177" t="s">
        <v>526</v>
      </c>
      <c r="AB6" s="178" t="str">
        <f>松山市南東!G25</f>
        <v/>
      </c>
      <c r="AC6" s="176" t="s">
        <v>527</v>
      </c>
      <c r="AD6" s="177" t="s">
        <v>528</v>
      </c>
      <c r="AE6" s="178" t="str">
        <f>松山市城西!O29</f>
        <v/>
      </c>
      <c r="AF6" s="176" t="s">
        <v>529</v>
      </c>
      <c r="AG6" s="177" t="s">
        <v>530</v>
      </c>
      <c r="AH6" s="179" t="str">
        <f>松山市遠方部!G22</f>
        <v/>
      </c>
      <c r="AQ6" s="172"/>
      <c r="AR6" s="172"/>
      <c r="AS6" s="172"/>
      <c r="AT6" s="172"/>
      <c r="CD6" s="172"/>
      <c r="CE6" s="172"/>
      <c r="CF6" s="172" t="s">
        <v>531</v>
      </c>
      <c r="CG6" s="172"/>
      <c r="CH6" s="172"/>
      <c r="CI6" s="172" t="s">
        <v>532</v>
      </c>
      <c r="CJ6" s="172" t="s">
        <v>533</v>
      </c>
    </row>
    <row r="7" spans="1:88" ht="15.65" customHeight="1" thickBot="1">
      <c r="A7" s="165" t="s">
        <v>477</v>
      </c>
      <c r="B7" s="178">
        <f t="shared" ref="B7:B48" si="0">F7*C7</f>
        <v>0</v>
      </c>
      <c r="C7" s="180">
        <f>M14</f>
        <v>0</v>
      </c>
      <c r="D7" s="176"/>
      <c r="E7" s="176"/>
      <c r="F7" s="181"/>
      <c r="K7" s="176" t="s">
        <v>534</v>
      </c>
      <c r="L7" s="177" t="s">
        <v>535</v>
      </c>
      <c r="M7" s="178" t="str">
        <f>松山市中心!F12</f>
        <v/>
      </c>
      <c r="N7" s="176" t="s">
        <v>536</v>
      </c>
      <c r="O7" s="177" t="s">
        <v>537</v>
      </c>
      <c r="P7" s="178" t="str">
        <f>松山市中心!N32</f>
        <v/>
      </c>
      <c r="Q7" s="176" t="s">
        <v>538</v>
      </c>
      <c r="R7" s="177" t="s">
        <v>539</v>
      </c>
      <c r="S7" s="178" t="str">
        <f>松山市城北!G12</f>
        <v/>
      </c>
      <c r="T7" s="176" t="s">
        <v>540</v>
      </c>
      <c r="U7" s="177" t="s">
        <v>541</v>
      </c>
      <c r="V7" s="178" t="str">
        <f>松山市城北!G33</f>
        <v/>
      </c>
      <c r="W7" s="176" t="s">
        <v>542</v>
      </c>
      <c r="X7" s="177" t="s">
        <v>543</v>
      </c>
      <c r="Y7" s="178" t="str">
        <f>松山市城北!O12</f>
        <v/>
      </c>
      <c r="Z7" s="176" t="s">
        <v>544</v>
      </c>
      <c r="AA7" s="177" t="s">
        <v>545</v>
      </c>
      <c r="AB7" s="178" t="str">
        <f>松山市南東!G26</f>
        <v/>
      </c>
      <c r="AC7" s="176" t="s">
        <v>546</v>
      </c>
      <c r="AD7" s="177" t="s">
        <v>547</v>
      </c>
      <c r="AE7" s="178" t="str">
        <f>松山市城西!O30</f>
        <v/>
      </c>
      <c r="AF7" s="176" t="s">
        <v>548</v>
      </c>
      <c r="AG7" s="177" t="s">
        <v>549</v>
      </c>
      <c r="AH7" s="179" t="str">
        <f>松山市遠方部!G23</f>
        <v/>
      </c>
      <c r="AQ7" s="172"/>
      <c r="AR7" s="172"/>
      <c r="AS7" s="172"/>
      <c r="AT7" s="172"/>
      <c r="CD7" s="173" t="s">
        <v>550</v>
      </c>
      <c r="CE7" s="165">
        <f>AR8061</f>
        <v>0</v>
      </c>
      <c r="CF7" s="172" t="s">
        <v>551</v>
      </c>
      <c r="CG7" s="172"/>
      <c r="CH7" s="172"/>
      <c r="CI7" s="172" t="s">
        <v>552</v>
      </c>
      <c r="CJ7" s="172"/>
    </row>
    <row r="8" spans="1:88" ht="15.65" customHeight="1" thickBot="1">
      <c r="A8" s="165" t="s">
        <v>476</v>
      </c>
      <c r="B8" s="178">
        <f t="shared" si="0"/>
        <v>0</v>
      </c>
      <c r="C8" s="180" t="str">
        <f>M19</f>
        <v/>
      </c>
      <c r="D8" s="176"/>
      <c r="E8" s="176"/>
      <c r="F8" s="176">
        <f t="shared" ref="F8:F48" si="1">F7</f>
        <v>0</v>
      </c>
      <c r="K8" s="176"/>
      <c r="L8" s="177" t="s">
        <v>553</v>
      </c>
      <c r="M8" s="178" t="str">
        <f>松山市中心!F13</f>
        <v/>
      </c>
      <c r="N8" s="176"/>
      <c r="O8" s="177" t="s">
        <v>554</v>
      </c>
      <c r="P8" s="178" t="str">
        <f>松山市中心!N33</f>
        <v/>
      </c>
      <c r="Q8" s="176"/>
      <c r="R8" s="177" t="s">
        <v>555</v>
      </c>
      <c r="S8" s="178" t="str">
        <f>松山市城北!G13</f>
        <v/>
      </c>
      <c r="T8" s="176"/>
      <c r="U8" s="177" t="s">
        <v>556</v>
      </c>
      <c r="V8" s="178" t="str">
        <f>松山市城北!G34</f>
        <v/>
      </c>
      <c r="W8" s="176"/>
      <c r="X8" s="177" t="s">
        <v>557</v>
      </c>
      <c r="Y8" s="178" t="str">
        <f>松山市城北!O13</f>
        <v/>
      </c>
      <c r="Z8" s="176" t="s">
        <v>558</v>
      </c>
      <c r="AA8" s="177" t="s">
        <v>559</v>
      </c>
      <c r="AB8" s="178" t="str">
        <f>松山市南東!G27</f>
        <v/>
      </c>
      <c r="AC8" s="176" t="s">
        <v>560</v>
      </c>
      <c r="AD8" s="177" t="s">
        <v>561</v>
      </c>
      <c r="AE8" s="178" t="str">
        <f>松山市城西!O31</f>
        <v/>
      </c>
      <c r="AF8" s="176"/>
      <c r="AG8" s="177" t="s">
        <v>562</v>
      </c>
      <c r="AH8" s="179" t="str">
        <f>松山市遠方部!G24</f>
        <v/>
      </c>
      <c r="AQ8" s="172"/>
      <c r="AR8" s="172"/>
      <c r="AS8" s="172"/>
      <c r="AT8" s="172"/>
      <c r="CD8" s="172"/>
      <c r="CE8" s="172"/>
      <c r="CF8" s="172"/>
      <c r="CG8" s="172"/>
      <c r="CH8" s="172"/>
      <c r="CI8" s="172" t="s">
        <v>563</v>
      </c>
      <c r="CJ8" s="172"/>
    </row>
    <row r="9" spans="1:88" ht="15" customHeight="1" thickBot="1">
      <c r="A9" s="165" t="s">
        <v>472</v>
      </c>
      <c r="B9" s="178">
        <f t="shared" si="0"/>
        <v>0</v>
      </c>
      <c r="C9" s="180" t="str">
        <f>M25</f>
        <v/>
      </c>
      <c r="D9" s="176"/>
      <c r="E9" s="176"/>
      <c r="F9" s="176">
        <f t="shared" si="1"/>
        <v>0</v>
      </c>
      <c r="K9" s="176"/>
      <c r="L9" s="177" t="s">
        <v>564</v>
      </c>
      <c r="M9" s="178" t="str">
        <f>松山市中心!F14</f>
        <v/>
      </c>
      <c r="N9" s="176"/>
      <c r="O9" s="177" t="s">
        <v>565</v>
      </c>
      <c r="P9" s="178" t="str">
        <f>松山市中心!N34</f>
        <v/>
      </c>
      <c r="Q9" s="176"/>
      <c r="R9" s="177" t="s">
        <v>566</v>
      </c>
      <c r="S9" s="178" t="str">
        <f>松山市城北!G14</f>
        <v/>
      </c>
      <c r="T9" s="176"/>
      <c r="U9" s="177" t="s">
        <v>567</v>
      </c>
      <c r="V9" s="178" t="str">
        <f>松山市城北!G35</f>
        <v/>
      </c>
      <c r="W9" s="176"/>
      <c r="X9" s="177" t="s">
        <v>568</v>
      </c>
      <c r="Y9" s="178" t="str">
        <f>松山市城北!O14</f>
        <v/>
      </c>
      <c r="Z9" s="176"/>
      <c r="AA9" s="177" t="s">
        <v>569</v>
      </c>
      <c r="AB9" s="178" t="str">
        <f>松山市南東!G28</f>
        <v/>
      </c>
      <c r="AC9" s="176" t="s">
        <v>570</v>
      </c>
      <c r="AD9" s="177" t="s">
        <v>571</v>
      </c>
      <c r="AE9" s="178" t="str">
        <f>松山市城西!O32</f>
        <v/>
      </c>
      <c r="AF9" s="176"/>
      <c r="AG9" s="177" t="s">
        <v>572</v>
      </c>
      <c r="AH9" s="179" t="str">
        <f>松山市遠方部!G25</f>
        <v/>
      </c>
      <c r="AQ9" s="172"/>
      <c r="AR9" s="172"/>
      <c r="AS9" s="172"/>
      <c r="AT9" s="172"/>
      <c r="CD9" s="172"/>
      <c r="CE9" s="172"/>
      <c r="CF9" s="173" t="s">
        <v>573</v>
      </c>
      <c r="CG9" s="172"/>
      <c r="CH9" s="172"/>
      <c r="CI9" s="172" t="s">
        <v>531</v>
      </c>
      <c r="CJ9" s="172"/>
    </row>
    <row r="10" spans="1:88" ht="15.65" customHeight="1" thickBot="1">
      <c r="A10" s="165" t="s">
        <v>474</v>
      </c>
      <c r="B10" s="178">
        <f t="shared" si="0"/>
        <v>0</v>
      </c>
      <c r="C10" s="180" t="str">
        <f>M37</f>
        <v/>
      </c>
      <c r="D10" s="176"/>
      <c r="E10" s="176"/>
      <c r="F10" s="176">
        <f t="shared" si="1"/>
        <v>0</v>
      </c>
      <c r="K10" s="176"/>
      <c r="L10" s="177" t="s">
        <v>574</v>
      </c>
      <c r="M10" s="178" t="str">
        <f>松山市中心!F15</f>
        <v/>
      </c>
      <c r="N10" s="176"/>
      <c r="O10" s="177" t="s">
        <v>575</v>
      </c>
      <c r="P10" s="178" t="str">
        <f>松山市中心!N35</f>
        <v/>
      </c>
      <c r="Q10" s="176"/>
      <c r="R10" s="177" t="s">
        <v>576</v>
      </c>
      <c r="S10" s="178" t="str">
        <f>松山市城北!G15</f>
        <v/>
      </c>
      <c r="T10" s="176"/>
      <c r="U10" s="177" t="s">
        <v>577</v>
      </c>
      <c r="V10" s="178" t="str">
        <f>松山市城北!G36</f>
        <v/>
      </c>
      <c r="W10" s="176"/>
      <c r="X10" s="177" t="s">
        <v>578</v>
      </c>
      <c r="Y10" s="178" t="str">
        <f>松山市城北!O15</f>
        <v/>
      </c>
      <c r="Z10" s="176"/>
      <c r="AA10" s="177" t="s">
        <v>579</v>
      </c>
      <c r="AB10" s="178" t="str">
        <f>松山市南東!G29</f>
        <v/>
      </c>
      <c r="AC10" s="176"/>
      <c r="AD10" s="177" t="s">
        <v>580</v>
      </c>
      <c r="AE10" s="178" t="str">
        <f>松山市城西!O33</f>
        <v/>
      </c>
      <c r="AF10" s="176"/>
      <c r="AG10" s="177" t="s">
        <v>581</v>
      </c>
      <c r="AH10" s="179" t="str">
        <f>松山市遠方部!G26</f>
        <v/>
      </c>
      <c r="AQ10" s="172"/>
      <c r="AR10" s="172"/>
      <c r="AS10" s="172"/>
      <c r="AT10" s="172"/>
      <c r="CD10" s="172"/>
      <c r="CE10" s="172"/>
      <c r="CF10" s="172"/>
      <c r="CG10" s="172"/>
      <c r="CH10" s="172"/>
      <c r="CI10" s="172"/>
      <c r="CJ10" s="172"/>
    </row>
    <row r="11" spans="1:88" ht="15.65" customHeight="1" thickBot="1">
      <c r="A11" s="165" t="s">
        <v>464</v>
      </c>
      <c r="B11" s="178">
        <f t="shared" si="0"/>
        <v>0</v>
      </c>
      <c r="C11" s="180" t="str">
        <f>M45</f>
        <v/>
      </c>
      <c r="D11" s="176"/>
      <c r="E11" s="176"/>
      <c r="F11" s="176">
        <f t="shared" si="1"/>
        <v>0</v>
      </c>
      <c r="K11" s="176"/>
      <c r="L11" s="177" t="s">
        <v>582</v>
      </c>
      <c r="M11" s="178" t="str">
        <f>松山市中心!F16</f>
        <v/>
      </c>
      <c r="N11" s="176"/>
      <c r="O11" s="177" t="s">
        <v>583</v>
      </c>
      <c r="P11" s="178" t="str">
        <f>松山市中心!N36</f>
        <v/>
      </c>
      <c r="Q11" s="176"/>
      <c r="R11" s="177" t="s">
        <v>584</v>
      </c>
      <c r="S11" s="178" t="str">
        <f>松山市城北!G16</f>
        <v/>
      </c>
      <c r="T11" s="176"/>
      <c r="U11" s="177" t="s">
        <v>585</v>
      </c>
      <c r="V11" s="178" t="str">
        <f>松山市城北!G37</f>
        <v/>
      </c>
      <c r="W11" s="176"/>
      <c r="X11" s="177" t="s">
        <v>586</v>
      </c>
      <c r="Y11" s="178" t="str">
        <f>松山市城北!O16</f>
        <v/>
      </c>
      <c r="Z11" s="176"/>
      <c r="AA11" s="177" t="s">
        <v>587</v>
      </c>
      <c r="AB11" s="178" t="str">
        <f>松山市南東!G30</f>
        <v/>
      </c>
      <c r="AC11" s="176"/>
      <c r="AD11" s="177" t="s">
        <v>588</v>
      </c>
      <c r="AE11" s="178" t="str">
        <f>松山市城西!O34</f>
        <v/>
      </c>
      <c r="AF11" s="176"/>
      <c r="AG11" s="177" t="s">
        <v>589</v>
      </c>
      <c r="AH11" s="179" t="str">
        <f>松山市遠方部!G27</f>
        <v/>
      </c>
      <c r="AQ11" s="172"/>
      <c r="AR11" s="172"/>
      <c r="AS11" s="172"/>
      <c r="AT11" s="172"/>
      <c r="CD11" s="173" t="s">
        <v>590</v>
      </c>
      <c r="CE11" s="165" t="s">
        <v>591</v>
      </c>
      <c r="CF11" s="172"/>
      <c r="CG11" s="172"/>
      <c r="CH11" s="172"/>
      <c r="CI11" s="172"/>
      <c r="CJ11" s="172"/>
    </row>
    <row r="12" spans="1:88" ht="15.65" customHeight="1" thickBot="1">
      <c r="A12" s="165" t="s">
        <v>460</v>
      </c>
      <c r="B12" s="178">
        <f t="shared" si="0"/>
        <v>0</v>
      </c>
      <c r="C12" s="180" t="str">
        <f>M52</f>
        <v/>
      </c>
      <c r="D12" s="176"/>
      <c r="E12" s="176"/>
      <c r="F12" s="176">
        <f t="shared" si="1"/>
        <v>0</v>
      </c>
      <c r="K12" s="176"/>
      <c r="L12" s="177" t="s">
        <v>592</v>
      </c>
      <c r="M12" s="178" t="str">
        <f>松山市中心!F17</f>
        <v/>
      </c>
      <c r="N12" s="176"/>
      <c r="O12" s="177" t="s">
        <v>593</v>
      </c>
      <c r="P12" s="178" t="str">
        <f>松山市中心!N37</f>
        <v/>
      </c>
      <c r="Q12" s="176"/>
      <c r="R12" s="177" t="s">
        <v>594</v>
      </c>
      <c r="S12" s="178" t="str">
        <f>松山市城北!G17</f>
        <v/>
      </c>
      <c r="T12" s="176"/>
      <c r="U12" s="177" t="s">
        <v>595</v>
      </c>
      <c r="V12" s="178" t="str">
        <f>松山市城北!G38</f>
        <v/>
      </c>
      <c r="W12" s="176"/>
      <c r="X12" s="177" t="s">
        <v>596</v>
      </c>
      <c r="Y12" s="178" t="str">
        <f>松山市城北!O17</f>
        <v/>
      </c>
      <c r="Z12" s="176"/>
      <c r="AA12" s="177" t="s">
        <v>597</v>
      </c>
      <c r="AB12" s="178" t="str">
        <f>松山市南東!G31</f>
        <v/>
      </c>
      <c r="AC12" s="176"/>
      <c r="AD12" s="177" t="s">
        <v>598</v>
      </c>
      <c r="AE12" s="178" t="str">
        <f>松山市城西!O35</f>
        <v/>
      </c>
      <c r="AF12" s="176"/>
      <c r="AG12" s="177" t="s">
        <v>599</v>
      </c>
      <c r="AH12" s="179" t="str">
        <f>松山市遠方部!G28</f>
        <v/>
      </c>
      <c r="AQ12" s="172"/>
      <c r="AR12" s="172"/>
      <c r="AS12" s="172"/>
      <c r="AT12" s="172"/>
      <c r="CD12" s="172"/>
      <c r="CE12" s="172"/>
      <c r="CF12" s="172"/>
      <c r="CG12" s="172"/>
      <c r="CH12" s="172"/>
      <c r="CI12" s="172"/>
      <c r="CJ12" s="172"/>
    </row>
    <row r="13" spans="1:88" ht="15.65" customHeight="1" thickBot="1">
      <c r="A13" s="165" t="s">
        <v>462</v>
      </c>
      <c r="B13" s="178">
        <f t="shared" si="0"/>
        <v>0</v>
      </c>
      <c r="C13" s="180" t="str">
        <f>P8</f>
        <v/>
      </c>
      <c r="D13" s="176"/>
      <c r="E13" s="176"/>
      <c r="F13" s="176">
        <f t="shared" si="1"/>
        <v>0</v>
      </c>
      <c r="K13" s="167"/>
      <c r="L13" s="168"/>
      <c r="M13" s="174"/>
      <c r="N13" s="176"/>
      <c r="O13" s="177" t="s">
        <v>600</v>
      </c>
      <c r="P13" s="178" t="str">
        <f>松山市中心!N38</f>
        <v/>
      </c>
      <c r="Q13" s="176"/>
      <c r="R13" s="177" t="s">
        <v>601</v>
      </c>
      <c r="S13" s="178" t="str">
        <f>松山市城北!G18</f>
        <v/>
      </c>
      <c r="T13" s="176"/>
      <c r="U13" s="177" t="s">
        <v>602</v>
      </c>
      <c r="V13" s="178" t="str">
        <f>松山市城北!G39</f>
        <v/>
      </c>
      <c r="W13" s="176"/>
      <c r="X13" s="177" t="s">
        <v>603</v>
      </c>
      <c r="Y13" s="178" t="str">
        <f>松山市城北!O18</f>
        <v/>
      </c>
      <c r="Z13" s="176"/>
      <c r="AA13" s="177" t="s">
        <v>604</v>
      </c>
      <c r="AB13" s="178" t="str">
        <f>松山市南東!G32</f>
        <v/>
      </c>
      <c r="AC13" s="176"/>
      <c r="AD13" s="177" t="s">
        <v>605</v>
      </c>
      <c r="AE13" s="178" t="str">
        <f>松山市城西!O36</f>
        <v/>
      </c>
      <c r="AF13" s="176"/>
      <c r="AG13" s="177" t="s">
        <v>1006</v>
      </c>
      <c r="AH13" s="245">
        <v>0</v>
      </c>
      <c r="AQ13" s="172"/>
      <c r="AR13" s="172"/>
      <c r="AS13" s="172"/>
      <c r="AT13" s="172"/>
      <c r="CD13" s="172"/>
      <c r="CE13" s="172"/>
      <c r="CF13" s="172"/>
      <c r="CG13" s="172"/>
      <c r="CH13" s="172"/>
      <c r="CI13" s="172"/>
      <c r="CJ13" s="172"/>
    </row>
    <row r="14" spans="1:88" ht="15.65" customHeight="1" thickBot="1">
      <c r="A14" s="165" t="s">
        <v>466</v>
      </c>
      <c r="B14" s="178">
        <f t="shared" si="0"/>
        <v>0</v>
      </c>
      <c r="C14" s="180" t="str">
        <f>P15</f>
        <v/>
      </c>
      <c r="D14" s="176"/>
      <c r="E14" s="176"/>
      <c r="F14" s="176">
        <f t="shared" si="1"/>
        <v>0</v>
      </c>
      <c r="K14" s="167" t="s">
        <v>606</v>
      </c>
      <c r="L14" s="168" t="s">
        <v>607</v>
      </c>
      <c r="M14" s="174">
        <f>SUM(M6:M13)</f>
        <v>0</v>
      </c>
      <c r="N14" s="176"/>
      <c r="O14" s="177" t="s">
        <v>608</v>
      </c>
      <c r="P14" s="178" t="str">
        <f>松山市中心!N39</f>
        <v/>
      </c>
      <c r="Q14" s="176"/>
      <c r="R14" s="177" t="s">
        <v>609</v>
      </c>
      <c r="S14" s="178" t="str">
        <f>松山市城北!G19</f>
        <v/>
      </c>
      <c r="T14" s="176"/>
      <c r="U14" s="177" t="s">
        <v>610</v>
      </c>
      <c r="V14" s="178" t="str">
        <f>松山市城北!G40</f>
        <v/>
      </c>
      <c r="W14" s="176"/>
      <c r="X14" s="177" t="s">
        <v>611</v>
      </c>
      <c r="Y14" s="178" t="str">
        <f>松山市城北!O19</f>
        <v/>
      </c>
      <c r="Z14" s="167"/>
      <c r="AA14" s="168"/>
      <c r="AB14" s="174"/>
      <c r="AC14" s="176"/>
      <c r="AD14" s="177" t="s">
        <v>612</v>
      </c>
      <c r="AE14" s="178" t="str">
        <f>松山市城西!O37</f>
        <v/>
      </c>
      <c r="AF14" s="176"/>
      <c r="AG14" s="177" t="s">
        <v>613</v>
      </c>
      <c r="AH14" s="179" t="str">
        <f>松山市遠方部!G29</f>
        <v/>
      </c>
      <c r="AQ14" s="172"/>
      <c r="AR14" s="172"/>
      <c r="AS14" s="172"/>
      <c r="AT14" s="172"/>
      <c r="CD14" s="173" t="s">
        <v>614</v>
      </c>
      <c r="CE14" s="172" t="s">
        <v>615</v>
      </c>
      <c r="CF14" s="172"/>
      <c r="CG14" s="172"/>
      <c r="CH14" s="172"/>
      <c r="CI14" s="172"/>
      <c r="CJ14" s="172"/>
    </row>
    <row r="15" spans="1:88" ht="15.65" customHeight="1" thickBot="1">
      <c r="A15" s="165" t="s">
        <v>468</v>
      </c>
      <c r="B15" s="178">
        <f t="shared" si="0"/>
        <v>0</v>
      </c>
      <c r="C15" s="180" t="str">
        <f>P23</f>
        <v/>
      </c>
      <c r="D15" s="176"/>
      <c r="E15" s="176"/>
      <c r="F15" s="176">
        <f t="shared" si="1"/>
        <v>0</v>
      </c>
      <c r="K15" s="176" t="s">
        <v>616</v>
      </c>
      <c r="L15" s="177" t="s">
        <v>617</v>
      </c>
      <c r="M15" s="178" t="str">
        <f>松山市中心!F19</f>
        <v/>
      </c>
      <c r="N15" s="176"/>
      <c r="O15" s="177" t="s">
        <v>618</v>
      </c>
      <c r="P15" s="178" t="str">
        <f>松山市中心!N40</f>
        <v/>
      </c>
      <c r="Q15" s="176"/>
      <c r="R15" s="177" t="s">
        <v>619</v>
      </c>
      <c r="S15" s="178" t="str">
        <f>松山市城北!G20</f>
        <v/>
      </c>
      <c r="T15" s="176"/>
      <c r="U15" s="177" t="s">
        <v>620</v>
      </c>
      <c r="V15" s="178" t="str">
        <f>松山市城北!G41</f>
        <v/>
      </c>
      <c r="W15" s="176"/>
      <c r="X15" s="177" t="s">
        <v>621</v>
      </c>
      <c r="Y15" s="178" t="str">
        <f>松山市城北!O20</f>
        <v/>
      </c>
      <c r="Z15" s="167" t="s">
        <v>606</v>
      </c>
      <c r="AA15" s="168" t="s">
        <v>607</v>
      </c>
      <c r="AB15" s="174">
        <f>SUM(AB6:AB14)</f>
        <v>0</v>
      </c>
      <c r="AC15" s="176"/>
      <c r="AD15" s="177" t="s">
        <v>622</v>
      </c>
      <c r="AE15" s="178" t="str">
        <f>松山市城西!O38</f>
        <v/>
      </c>
      <c r="AF15" s="167"/>
      <c r="AG15" s="177" t="s">
        <v>623</v>
      </c>
      <c r="AH15" s="179" t="str">
        <f>松山市遠方部!G30</f>
        <v/>
      </c>
      <c r="AQ15" s="172"/>
      <c r="AR15" s="172"/>
      <c r="AS15" s="172"/>
      <c r="AT15" s="172"/>
      <c r="CD15" s="172"/>
      <c r="CE15" s="172" t="s">
        <v>624</v>
      </c>
      <c r="CF15" s="172"/>
      <c r="CG15" s="172"/>
      <c r="CH15" s="172"/>
      <c r="CI15" s="172"/>
      <c r="CJ15" s="172"/>
    </row>
    <row r="16" spans="1:88" ht="15.65" customHeight="1" thickBot="1">
      <c r="A16" s="165" t="s">
        <v>455</v>
      </c>
      <c r="B16" s="178" t="e">
        <f t="shared" si="0"/>
        <v>#REF!</v>
      </c>
      <c r="C16" s="180" t="e">
        <f>#REF!</f>
        <v>#REF!</v>
      </c>
      <c r="D16" s="176"/>
      <c r="E16" s="176"/>
      <c r="F16" s="176">
        <f t="shared" si="1"/>
        <v>0</v>
      </c>
      <c r="K16" s="176" t="s">
        <v>625</v>
      </c>
      <c r="L16" s="177" t="s">
        <v>626</v>
      </c>
      <c r="M16" s="178" t="str">
        <f>松山市中心!F20</f>
        <v/>
      </c>
      <c r="N16" s="176"/>
      <c r="O16" s="177" t="s">
        <v>627</v>
      </c>
      <c r="P16" s="178" t="str">
        <f>松山市中心!N41</f>
        <v/>
      </c>
      <c r="Q16" s="176"/>
      <c r="R16" s="177" t="s">
        <v>628</v>
      </c>
      <c r="S16" s="178" t="str">
        <f>松山市城北!G21</f>
        <v/>
      </c>
      <c r="T16" s="167"/>
      <c r="U16" s="177" t="s">
        <v>629</v>
      </c>
      <c r="V16" s="178" t="str">
        <f>松山市城北!G42</f>
        <v/>
      </c>
      <c r="W16" s="167"/>
      <c r="X16" s="177" t="s">
        <v>630</v>
      </c>
      <c r="Y16" s="178" t="str">
        <f>松山市城北!O21</f>
        <v/>
      </c>
      <c r="Z16" s="176" t="s">
        <v>631</v>
      </c>
      <c r="AA16" s="177" t="s">
        <v>632</v>
      </c>
      <c r="AB16" s="178" t="str">
        <f>松山市南東!G34</f>
        <v/>
      </c>
      <c r="AC16" s="167"/>
      <c r="AD16" s="177" t="s">
        <v>633</v>
      </c>
      <c r="AE16" s="178" t="str">
        <f>松山市城西!O39</f>
        <v/>
      </c>
      <c r="AF16" s="167" t="s">
        <v>606</v>
      </c>
      <c r="AG16" s="168" t="s">
        <v>607</v>
      </c>
      <c r="AH16" s="183">
        <f>SUM(AH6:AH15)</f>
        <v>0</v>
      </c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CE16" s="165" t="s">
        <v>634</v>
      </c>
    </row>
    <row r="17" spans="1:83" ht="15.65" customHeight="1" thickBot="1">
      <c r="A17" s="165" t="s">
        <v>453</v>
      </c>
      <c r="B17" s="178">
        <f t="shared" si="0"/>
        <v>0</v>
      </c>
      <c r="C17" s="180">
        <f>P53</f>
        <v>0</v>
      </c>
      <c r="D17" s="176"/>
      <c r="E17" s="176"/>
      <c r="F17" s="176" t="s">
        <v>635</v>
      </c>
      <c r="K17" s="176"/>
      <c r="L17" s="177" t="s">
        <v>636</v>
      </c>
      <c r="M17" s="178" t="str">
        <f>松山市中心!F21</f>
        <v/>
      </c>
      <c r="N17" s="176"/>
      <c r="O17" s="177" t="s">
        <v>637</v>
      </c>
      <c r="P17" s="178" t="str">
        <f>松山市中心!N42</f>
        <v/>
      </c>
      <c r="Q17" s="176"/>
      <c r="R17" s="177" t="s">
        <v>638</v>
      </c>
      <c r="S17" s="178" t="str">
        <f>松山市城北!G22</f>
        <v/>
      </c>
      <c r="T17" s="167" t="s">
        <v>606</v>
      </c>
      <c r="U17" s="168" t="s">
        <v>607</v>
      </c>
      <c r="V17" s="184">
        <f>SUM(V6:V16)</f>
        <v>0</v>
      </c>
      <c r="W17" s="185" t="s">
        <v>606</v>
      </c>
      <c r="X17" s="186" t="s">
        <v>607</v>
      </c>
      <c r="Y17" s="184">
        <f>SUM(Y6:Y16)</f>
        <v>0</v>
      </c>
      <c r="Z17" s="176" t="s">
        <v>639</v>
      </c>
      <c r="AA17" s="177" t="s">
        <v>640</v>
      </c>
      <c r="AB17" s="178" t="str">
        <f>松山市南東!G35</f>
        <v/>
      </c>
      <c r="AC17" s="167" t="s">
        <v>641</v>
      </c>
      <c r="AD17" s="168" t="s">
        <v>607</v>
      </c>
      <c r="AE17" s="187">
        <f>SUM(AE6:AE16)</f>
        <v>0</v>
      </c>
      <c r="AF17" s="176" t="s">
        <v>642</v>
      </c>
      <c r="AG17" s="177" t="s">
        <v>1007</v>
      </c>
      <c r="AH17" s="247">
        <v>0</v>
      </c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CE17" s="165" t="s">
        <v>512</v>
      </c>
    </row>
    <row r="18" spans="1:83" ht="15.65" customHeight="1" thickBot="1">
      <c r="A18" s="165" t="s">
        <v>456</v>
      </c>
      <c r="B18" s="178">
        <f t="shared" si="0"/>
        <v>0</v>
      </c>
      <c r="C18" s="180" t="str">
        <f>S17</f>
        <v/>
      </c>
      <c r="D18" s="176"/>
      <c r="E18" s="176"/>
      <c r="F18" s="176" t="str">
        <f t="shared" si="1"/>
        <v>s</v>
      </c>
      <c r="K18" s="176"/>
      <c r="L18" s="177" t="s">
        <v>643</v>
      </c>
      <c r="M18" s="178" t="str">
        <f>松山市中心!F22</f>
        <v/>
      </c>
      <c r="N18" s="176"/>
      <c r="O18" s="177" t="s">
        <v>644</v>
      </c>
      <c r="P18" s="178" t="str">
        <f>松山市中心!N43</f>
        <v/>
      </c>
      <c r="Q18" s="176"/>
      <c r="R18" s="177" t="s">
        <v>645</v>
      </c>
      <c r="S18" s="178" t="str">
        <f>松山市城北!G23</f>
        <v/>
      </c>
      <c r="T18" s="176" t="s">
        <v>646</v>
      </c>
      <c r="U18" s="177" t="s">
        <v>647</v>
      </c>
      <c r="V18" s="188" t="str">
        <f>松山市城北!G44</f>
        <v/>
      </c>
      <c r="W18" s="176" t="s">
        <v>648</v>
      </c>
      <c r="X18" s="177" t="s">
        <v>649</v>
      </c>
      <c r="Y18" s="189" t="str">
        <f>松山市城北!O23</f>
        <v/>
      </c>
      <c r="Z18" s="176"/>
      <c r="AA18" s="177" t="s">
        <v>650</v>
      </c>
      <c r="AB18" s="178" t="str">
        <f>松山市南東!G36</f>
        <v/>
      </c>
      <c r="AC18" s="176" t="s">
        <v>651</v>
      </c>
      <c r="AD18" s="177" t="s">
        <v>652</v>
      </c>
      <c r="AE18" s="178" t="str">
        <f>松山市南西!O11</f>
        <v/>
      </c>
      <c r="AF18" s="176" t="s">
        <v>540</v>
      </c>
      <c r="AG18" s="177" t="s">
        <v>653</v>
      </c>
      <c r="AH18" s="248" t="str">
        <f>松山市遠方部!G32</f>
        <v/>
      </c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</row>
    <row r="19" spans="1:83" ht="15.65" customHeight="1" thickBot="1">
      <c r="A19" s="165" t="s">
        <v>450</v>
      </c>
      <c r="B19" s="178">
        <f t="shared" si="0"/>
        <v>0</v>
      </c>
      <c r="C19" s="180">
        <f>S26</f>
        <v>0</v>
      </c>
      <c r="D19" s="176"/>
      <c r="E19" s="176"/>
      <c r="F19" s="176" t="str">
        <f t="shared" si="1"/>
        <v>s</v>
      </c>
      <c r="K19" s="176"/>
      <c r="L19" s="177" t="s">
        <v>654</v>
      </c>
      <c r="M19" s="178" t="str">
        <f>松山市中心!F23</f>
        <v/>
      </c>
      <c r="N19" s="176"/>
      <c r="O19" s="177" t="s">
        <v>655</v>
      </c>
      <c r="P19" s="178" t="str">
        <f>松山市中心!N44</f>
        <v/>
      </c>
      <c r="Q19" s="176"/>
      <c r="R19" s="177" t="s">
        <v>656</v>
      </c>
      <c r="S19" s="178" t="str">
        <f>松山市城北!G24</f>
        <v/>
      </c>
      <c r="T19" s="176" t="s">
        <v>657</v>
      </c>
      <c r="U19" s="177" t="s">
        <v>658</v>
      </c>
      <c r="V19" s="188" t="str">
        <f>松山市城北!G45</f>
        <v/>
      </c>
      <c r="W19" s="176" t="s">
        <v>659</v>
      </c>
      <c r="X19" s="177" t="s">
        <v>660</v>
      </c>
      <c r="Y19" s="189" t="str">
        <f>松山市城北!O24</f>
        <v/>
      </c>
      <c r="Z19" s="176"/>
      <c r="AA19" s="177" t="s">
        <v>661</v>
      </c>
      <c r="AB19" s="178" t="str">
        <f>松山市南東!G37</f>
        <v/>
      </c>
      <c r="AC19" s="176" t="s">
        <v>662</v>
      </c>
      <c r="AD19" s="177" t="s">
        <v>663</v>
      </c>
      <c r="AE19" s="178" t="str">
        <f>松山市南西!O12</f>
        <v/>
      </c>
      <c r="AF19" s="176"/>
      <c r="AG19" s="177" t="s">
        <v>664</v>
      </c>
      <c r="AH19" s="182" t="str">
        <f>松山市遠方部!G33</f>
        <v/>
      </c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</row>
    <row r="20" spans="1:83" ht="15.65" customHeight="1" thickBot="1">
      <c r="A20" s="165" t="s">
        <v>452</v>
      </c>
      <c r="B20" s="178" t="e">
        <f t="shared" si="0"/>
        <v>#REF!</v>
      </c>
      <c r="C20" s="180" t="e">
        <f>#REF!</f>
        <v>#REF!</v>
      </c>
      <c r="D20" s="176"/>
      <c r="E20" s="176"/>
      <c r="F20" s="176" t="str">
        <f t="shared" si="1"/>
        <v>s</v>
      </c>
      <c r="K20" s="176"/>
      <c r="L20" s="177" t="s">
        <v>665</v>
      </c>
      <c r="M20" s="178" t="str">
        <f>松山市中心!F24</f>
        <v/>
      </c>
      <c r="N20" s="176"/>
      <c r="O20" s="177" t="s">
        <v>666</v>
      </c>
      <c r="P20" s="178" t="str">
        <f>松山市中心!N45</f>
        <v/>
      </c>
      <c r="Q20" s="176"/>
      <c r="R20" s="177" t="s">
        <v>667</v>
      </c>
      <c r="S20" s="238" t="str">
        <f>松山市城北!G25</f>
        <v/>
      </c>
      <c r="T20" s="239"/>
      <c r="U20" s="177" t="s">
        <v>668</v>
      </c>
      <c r="V20" s="188" t="str">
        <f>松山市城北!G46</f>
        <v/>
      </c>
      <c r="W20" s="176"/>
      <c r="X20" s="177" t="s">
        <v>669</v>
      </c>
      <c r="Y20" s="189" t="str">
        <f>松山市城北!O25</f>
        <v/>
      </c>
      <c r="Z20" s="176"/>
      <c r="AA20" s="177" t="s">
        <v>670</v>
      </c>
      <c r="AB20" s="178" t="str">
        <f>松山市南東!G38</f>
        <v/>
      </c>
      <c r="AC20" s="176" t="s">
        <v>671</v>
      </c>
      <c r="AD20" s="177" t="s">
        <v>672</v>
      </c>
      <c r="AE20" s="178" t="str">
        <f>松山市南西!O13</f>
        <v/>
      </c>
      <c r="AF20" s="176"/>
      <c r="AG20" s="177" t="s">
        <v>673</v>
      </c>
      <c r="AH20" s="182" t="str">
        <f>松山市遠方部!G34</f>
        <v/>
      </c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CD20" s="190" t="s">
        <v>674</v>
      </c>
      <c r="CE20" s="165" t="s">
        <v>675</v>
      </c>
    </row>
    <row r="21" spans="1:83" ht="15.65" customHeight="1" thickBot="1">
      <c r="A21" s="165" t="s">
        <v>458</v>
      </c>
      <c r="B21" s="178">
        <f t="shared" si="0"/>
        <v>0</v>
      </c>
      <c r="C21" s="180" t="str">
        <f>S35</f>
        <v/>
      </c>
      <c r="D21" s="176"/>
      <c r="E21" s="176"/>
      <c r="F21" s="176" t="str">
        <f t="shared" si="1"/>
        <v>s</v>
      </c>
      <c r="K21" s="176"/>
      <c r="L21" s="177" t="s">
        <v>676</v>
      </c>
      <c r="M21" s="178" t="str">
        <f>松山市中心!F25</f>
        <v/>
      </c>
      <c r="N21" s="176"/>
      <c r="O21" s="177" t="s">
        <v>677</v>
      </c>
      <c r="P21" s="178" t="str">
        <f>松山市中心!N46</f>
        <v/>
      </c>
      <c r="Q21" s="176"/>
      <c r="R21" s="177" t="s">
        <v>678</v>
      </c>
      <c r="S21" s="178" t="str">
        <f>松山市城北!G26</f>
        <v/>
      </c>
      <c r="T21" s="176"/>
      <c r="U21" s="177" t="s">
        <v>679</v>
      </c>
      <c r="V21" s="188" t="str">
        <f>松山市城北!G47</f>
        <v/>
      </c>
      <c r="W21" s="167"/>
      <c r="X21" s="177" t="s">
        <v>680</v>
      </c>
      <c r="Y21" s="189" t="str">
        <f>松山市城北!O26</f>
        <v/>
      </c>
      <c r="Z21" s="167"/>
      <c r="AA21" s="192"/>
      <c r="AB21" s="193"/>
      <c r="AC21" s="176"/>
      <c r="AD21" s="177" t="s">
        <v>681</v>
      </c>
      <c r="AE21" s="178" t="str">
        <f>松山市南西!O14</f>
        <v/>
      </c>
      <c r="AF21" s="176"/>
      <c r="AG21" s="177" t="s">
        <v>682</v>
      </c>
      <c r="AH21" s="182" t="str">
        <f>松山市遠方部!G35</f>
        <v/>
      </c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CE21" s="165" t="s">
        <v>683</v>
      </c>
    </row>
    <row r="22" spans="1:83" ht="15.65" customHeight="1" thickBot="1">
      <c r="A22" s="165" t="s">
        <v>459</v>
      </c>
      <c r="B22" s="178">
        <f t="shared" si="0"/>
        <v>0</v>
      </c>
      <c r="C22" s="180" t="str">
        <f>S47</f>
        <v/>
      </c>
      <c r="D22" s="176"/>
      <c r="E22" s="176"/>
      <c r="F22" s="176" t="str">
        <f t="shared" si="1"/>
        <v>s</v>
      </c>
      <c r="K22" s="167"/>
      <c r="L22" s="194"/>
      <c r="M22" s="193"/>
      <c r="N22" s="176"/>
      <c r="O22" s="177" t="s">
        <v>684</v>
      </c>
      <c r="P22" s="178" t="str">
        <f>松山市中心!N47</f>
        <v/>
      </c>
      <c r="Q22" s="176"/>
      <c r="R22" s="177" t="s">
        <v>685</v>
      </c>
      <c r="S22" s="178" t="str">
        <f>松山市城北!G27</f>
        <v/>
      </c>
      <c r="T22" s="167" t="s">
        <v>606</v>
      </c>
      <c r="U22" s="168" t="s">
        <v>607</v>
      </c>
      <c r="V22" s="183">
        <f>SUM(V18:V21)</f>
        <v>0</v>
      </c>
      <c r="W22" s="167" t="s">
        <v>606</v>
      </c>
      <c r="X22" s="168" t="s">
        <v>607</v>
      </c>
      <c r="Y22" s="187">
        <f>SUM(Y18:Y21)</f>
        <v>0</v>
      </c>
      <c r="Z22" s="167" t="s">
        <v>606</v>
      </c>
      <c r="AA22" s="168" t="s">
        <v>607</v>
      </c>
      <c r="AB22" s="174">
        <f>SUM(AB16:AB21)</f>
        <v>0</v>
      </c>
      <c r="AC22" s="176"/>
      <c r="AD22" s="177" t="s">
        <v>1008</v>
      </c>
      <c r="AE22" s="178" t="str">
        <f>松山市南西!O15</f>
        <v/>
      </c>
      <c r="AF22" s="176"/>
      <c r="AG22" s="177" t="s">
        <v>686</v>
      </c>
      <c r="AH22" s="182" t="str">
        <f>松山市遠方部!G36</f>
        <v/>
      </c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CE22" s="165" t="s">
        <v>687</v>
      </c>
    </row>
    <row r="23" spans="1:83" ht="15.65" customHeight="1" thickBot="1">
      <c r="A23" s="165" t="s">
        <v>457</v>
      </c>
      <c r="B23" s="178">
        <f t="shared" si="0"/>
        <v>0</v>
      </c>
      <c r="C23" s="180" t="str">
        <f>V7</f>
        <v/>
      </c>
      <c r="D23" s="176"/>
      <c r="E23" s="176"/>
      <c r="F23" s="176" t="str">
        <f t="shared" si="1"/>
        <v>s</v>
      </c>
      <c r="K23" s="167" t="s">
        <v>606</v>
      </c>
      <c r="L23" s="195" t="s">
        <v>607</v>
      </c>
      <c r="M23" s="174">
        <f>SUM(M15:M22)</f>
        <v>0</v>
      </c>
      <c r="N23" s="167"/>
      <c r="O23" s="177" t="s">
        <v>688</v>
      </c>
      <c r="P23" s="178" t="str">
        <f>松山市中心!N48</f>
        <v/>
      </c>
      <c r="Q23" s="176"/>
      <c r="R23" s="177" t="s">
        <v>689</v>
      </c>
      <c r="S23" s="178" t="str">
        <f>松山市城北!G28</f>
        <v/>
      </c>
      <c r="T23" s="176" t="s">
        <v>690</v>
      </c>
      <c r="U23" s="177" t="s">
        <v>691</v>
      </c>
      <c r="V23" s="178" t="str">
        <f>松山市城西!G36</f>
        <v/>
      </c>
      <c r="W23" s="196" t="s">
        <v>692</v>
      </c>
      <c r="X23" s="177" t="s">
        <v>693</v>
      </c>
      <c r="Y23" s="197" t="str">
        <f>松山市城北!O28</f>
        <v/>
      </c>
      <c r="Z23" s="176" t="s">
        <v>631</v>
      </c>
      <c r="AA23" s="177" t="s">
        <v>694</v>
      </c>
      <c r="AB23" s="178" t="str">
        <f>松山市南東!G40</f>
        <v/>
      </c>
      <c r="AC23" s="167"/>
      <c r="AD23" s="177" t="s">
        <v>695</v>
      </c>
      <c r="AE23" s="178" t="str">
        <f>松山市南西!O16</f>
        <v/>
      </c>
      <c r="AF23" s="176"/>
      <c r="AG23" s="177" t="s">
        <v>696</v>
      </c>
      <c r="AH23" s="182" t="str">
        <f>松山市遠方部!G37</f>
        <v/>
      </c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</row>
    <row r="24" spans="1:83" ht="15.65" customHeight="1" thickBot="1">
      <c r="A24" s="165" t="s">
        <v>451</v>
      </c>
      <c r="B24" s="178">
        <f t="shared" si="0"/>
        <v>0</v>
      </c>
      <c r="C24" s="180">
        <f>V17</f>
        <v>0</v>
      </c>
      <c r="D24" s="176"/>
      <c r="E24" s="176"/>
      <c r="F24" s="176" t="str">
        <f t="shared" si="1"/>
        <v>s</v>
      </c>
      <c r="K24" s="176" t="s">
        <v>697</v>
      </c>
      <c r="L24" s="177" t="s">
        <v>698</v>
      </c>
      <c r="M24" s="178" t="str">
        <f>松山市中心!F27</f>
        <v/>
      </c>
      <c r="N24" s="167" t="s">
        <v>606</v>
      </c>
      <c r="O24" s="168" t="s">
        <v>607</v>
      </c>
      <c r="P24" s="174">
        <f>SUM(P6:P23)</f>
        <v>0</v>
      </c>
      <c r="Q24" s="176"/>
      <c r="R24" s="177" t="s">
        <v>699</v>
      </c>
      <c r="S24" s="178" t="str">
        <f>松山市城北!G29</f>
        <v/>
      </c>
      <c r="T24" s="176" t="s">
        <v>700</v>
      </c>
      <c r="U24" s="177" t="s">
        <v>701</v>
      </c>
      <c r="V24" s="178" t="str">
        <f>松山市城西!G37</f>
        <v/>
      </c>
      <c r="W24" s="176" t="s">
        <v>702</v>
      </c>
      <c r="X24" s="177" t="s">
        <v>703</v>
      </c>
      <c r="Y24" s="197" t="str">
        <f>松山市城北!O29</f>
        <v/>
      </c>
      <c r="Z24" s="176" t="s">
        <v>639</v>
      </c>
      <c r="AA24" s="177" t="s">
        <v>704</v>
      </c>
      <c r="AB24" s="178" t="str">
        <f>松山市南東!G41</f>
        <v/>
      </c>
      <c r="AC24" s="198" t="s">
        <v>606</v>
      </c>
      <c r="AD24" s="199" t="s">
        <v>607</v>
      </c>
      <c r="AE24" s="187">
        <f>SUM(AE18:AE23)</f>
        <v>0</v>
      </c>
      <c r="AF24" s="176"/>
      <c r="AG24" s="177" t="s">
        <v>705</v>
      </c>
      <c r="AH24" s="182" t="str">
        <f>松山市遠方部!G38</f>
        <v/>
      </c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CD24" s="190" t="s">
        <v>706</v>
      </c>
      <c r="CE24" s="165" t="s">
        <v>591</v>
      </c>
    </row>
    <row r="25" spans="1:83" ht="15.65" customHeight="1" thickBot="1">
      <c r="A25" s="165" t="s">
        <v>707</v>
      </c>
      <c r="B25" s="178">
        <f t="shared" si="0"/>
        <v>0</v>
      </c>
      <c r="C25" s="180" t="str">
        <f>V41</f>
        <v/>
      </c>
      <c r="D25" s="176"/>
      <c r="E25" s="176"/>
      <c r="F25" s="176" t="str">
        <f t="shared" si="1"/>
        <v>s</v>
      </c>
      <c r="K25" s="176" t="s">
        <v>708</v>
      </c>
      <c r="L25" s="177" t="s">
        <v>709</v>
      </c>
      <c r="M25" s="178" t="str">
        <f>松山市中心!F28</f>
        <v/>
      </c>
      <c r="N25" s="176" t="s">
        <v>710</v>
      </c>
      <c r="O25" s="177" t="s">
        <v>711</v>
      </c>
      <c r="P25" s="178" t="str">
        <f>松山市城東!G11</f>
        <v/>
      </c>
      <c r="Q25" s="167"/>
      <c r="R25" s="177" t="s">
        <v>712</v>
      </c>
      <c r="S25" s="178" t="str">
        <f>松山市城北!G30</f>
        <v/>
      </c>
      <c r="T25" s="176"/>
      <c r="U25" s="177" t="s">
        <v>713</v>
      </c>
      <c r="V25" s="178" t="str">
        <f>松山市城西!G38</f>
        <v/>
      </c>
      <c r="W25" s="176" t="s">
        <v>714</v>
      </c>
      <c r="X25" s="177" t="s">
        <v>715</v>
      </c>
      <c r="Y25" s="197" t="str">
        <f>松山市城北!O30</f>
        <v/>
      </c>
      <c r="Z25" s="176" t="s">
        <v>716</v>
      </c>
      <c r="AA25" s="177" t="s">
        <v>717</v>
      </c>
      <c r="AB25" s="178" t="str">
        <f>松山市南東!G42</f>
        <v/>
      </c>
      <c r="AC25" s="176" t="s">
        <v>469</v>
      </c>
      <c r="AD25" s="177" t="s">
        <v>718</v>
      </c>
      <c r="AE25" s="178" t="str">
        <f>松山市南西!O18</f>
        <v/>
      </c>
      <c r="AF25" s="176"/>
      <c r="AG25" s="177" t="s">
        <v>719</v>
      </c>
      <c r="AH25" s="182" t="str">
        <f>松山市遠方部!G39</f>
        <v/>
      </c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</row>
    <row r="26" spans="1:83" ht="15.65" customHeight="1" thickBot="1">
      <c r="A26" s="165" t="s">
        <v>454</v>
      </c>
      <c r="B26" s="178">
        <f t="shared" si="0"/>
        <v>0</v>
      </c>
      <c r="C26" s="180" t="str">
        <f>Y10</f>
        <v/>
      </c>
      <c r="D26" s="176"/>
      <c r="E26" s="176"/>
      <c r="F26" s="176" t="str">
        <f t="shared" si="1"/>
        <v>s</v>
      </c>
      <c r="K26" s="176"/>
      <c r="L26" s="177" t="s">
        <v>720</v>
      </c>
      <c r="M26" s="178" t="str">
        <f>松山市中心!F29</f>
        <v/>
      </c>
      <c r="N26" s="176" t="s">
        <v>721</v>
      </c>
      <c r="O26" s="177" t="s">
        <v>722</v>
      </c>
      <c r="P26" s="178" t="str">
        <f>松山市城東!G12</f>
        <v/>
      </c>
      <c r="Q26" s="167" t="s">
        <v>606</v>
      </c>
      <c r="R26" s="199" t="s">
        <v>607</v>
      </c>
      <c r="S26" s="187">
        <f>SUM(S6:S25)</f>
        <v>0</v>
      </c>
      <c r="T26" s="176"/>
      <c r="U26" s="177" t="s">
        <v>723</v>
      </c>
      <c r="V26" s="178" t="str">
        <f>松山市城西!G39</f>
        <v/>
      </c>
      <c r="W26" s="176"/>
      <c r="X26" s="177" t="s">
        <v>724</v>
      </c>
      <c r="Y26" s="197" t="str">
        <f>松山市城北!O31</f>
        <v/>
      </c>
      <c r="Z26" s="176"/>
      <c r="AA26" s="177" t="s">
        <v>725</v>
      </c>
      <c r="AB26" s="178" t="str">
        <f>松山市南東!G43</f>
        <v/>
      </c>
      <c r="AC26" s="176"/>
      <c r="AD26" s="177" t="s">
        <v>726</v>
      </c>
      <c r="AE26" s="178" t="str">
        <f>松山市南西!O19</f>
        <v/>
      </c>
      <c r="AF26" s="176"/>
      <c r="AG26" s="177" t="s">
        <v>727</v>
      </c>
      <c r="AH26" s="182" t="str">
        <f>松山市遠方部!G40</f>
        <v/>
      </c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</row>
    <row r="27" spans="1:83" ht="15.65" customHeight="1" thickBot="1">
      <c r="A27" s="165" t="s">
        <v>465</v>
      </c>
      <c r="B27" s="178">
        <f t="shared" si="0"/>
        <v>0</v>
      </c>
      <c r="C27" s="180" t="str">
        <f>X29</f>
        <v>和気07</v>
      </c>
      <c r="D27" s="176"/>
      <c r="E27" s="176"/>
      <c r="F27" s="176" t="str">
        <f t="shared" si="1"/>
        <v>s</v>
      </c>
      <c r="K27" s="176"/>
      <c r="L27" s="177" t="s">
        <v>728</v>
      </c>
      <c r="M27" s="178" t="str">
        <f>松山市中心!F30</f>
        <v/>
      </c>
      <c r="N27" s="176"/>
      <c r="O27" s="177" t="s">
        <v>729</v>
      </c>
      <c r="P27" s="178" t="str">
        <f>松山市城東!G13</f>
        <v/>
      </c>
      <c r="Q27" s="176" t="s">
        <v>730</v>
      </c>
      <c r="R27" s="177" t="s">
        <v>731</v>
      </c>
      <c r="S27" s="179" t="str">
        <f>松山市城東!G21</f>
        <v/>
      </c>
      <c r="T27" s="176"/>
      <c r="U27" s="177" t="s">
        <v>732</v>
      </c>
      <c r="V27" s="178" t="str">
        <f>松山市城西!G40</f>
        <v/>
      </c>
      <c r="W27" s="176"/>
      <c r="X27" s="177" t="s">
        <v>733</v>
      </c>
      <c r="Y27" s="197" t="str">
        <f>松山市城北!O32</f>
        <v/>
      </c>
      <c r="Z27" s="176">
        <v>27</v>
      </c>
      <c r="AA27" s="177" t="s">
        <v>734</v>
      </c>
      <c r="AB27" s="178" t="str">
        <f>松山市南東!G44</f>
        <v/>
      </c>
      <c r="AC27" s="176">
        <v>33</v>
      </c>
      <c r="AD27" s="177" t="s">
        <v>735</v>
      </c>
      <c r="AE27" s="178" t="str">
        <f>松山市南西!O20</f>
        <v/>
      </c>
      <c r="AF27" s="176"/>
      <c r="AG27" s="177" t="s">
        <v>736</v>
      </c>
      <c r="AH27" s="182" t="str">
        <f>松山市遠方部!G41</f>
        <v/>
      </c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</row>
    <row r="28" spans="1:83" ht="15.65" customHeight="1" thickBot="1">
      <c r="A28" s="165" t="s">
        <v>470</v>
      </c>
      <c r="B28" s="178" t="e">
        <f t="shared" si="0"/>
        <v>#REF!</v>
      </c>
      <c r="C28" s="180" t="e">
        <f>#REF!</f>
        <v>#REF!</v>
      </c>
      <c r="D28" s="176"/>
      <c r="E28" s="176"/>
      <c r="F28" s="176" t="str">
        <f t="shared" si="1"/>
        <v>s</v>
      </c>
      <c r="K28" s="176"/>
      <c r="L28" s="177" t="s">
        <v>737</v>
      </c>
      <c r="M28" s="178" t="str">
        <f>松山市中心!F31</f>
        <v/>
      </c>
      <c r="N28" s="176"/>
      <c r="O28" s="177" t="s">
        <v>738</v>
      </c>
      <c r="P28" s="178" t="str">
        <f>松山市城東!G14</f>
        <v/>
      </c>
      <c r="Q28" s="176" t="s">
        <v>739</v>
      </c>
      <c r="R28" s="177" t="s">
        <v>740</v>
      </c>
      <c r="S28" s="179" t="str">
        <f>松山市城東!G22</f>
        <v/>
      </c>
      <c r="T28" s="167"/>
      <c r="U28" s="177" t="s">
        <v>741</v>
      </c>
      <c r="V28" s="178" t="str">
        <f>松山市城西!G41</f>
        <v/>
      </c>
      <c r="W28" s="176"/>
      <c r="X28" s="177" t="s">
        <v>742</v>
      </c>
      <c r="Y28" s="197" t="str">
        <f>松山市城北!O33</f>
        <v/>
      </c>
      <c r="Z28" s="176"/>
      <c r="AA28" s="177" t="s">
        <v>743</v>
      </c>
      <c r="AB28" s="178" t="str">
        <f>松山市南東!G45</f>
        <v/>
      </c>
      <c r="AC28" s="176"/>
      <c r="AD28" s="177" t="s">
        <v>744</v>
      </c>
      <c r="AE28" s="178" t="str">
        <f>松山市南西!O21</f>
        <v/>
      </c>
      <c r="AF28" s="176"/>
      <c r="AG28" s="177" t="s">
        <v>1009</v>
      </c>
      <c r="AH28" s="182">
        <v>0</v>
      </c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</row>
    <row r="29" spans="1:83" ht="15.65" customHeight="1" thickBot="1">
      <c r="A29" s="165" t="s">
        <v>478</v>
      </c>
      <c r="B29" s="178">
        <f t="shared" si="0"/>
        <v>0</v>
      </c>
      <c r="C29" s="180" t="str">
        <f>Y35</f>
        <v/>
      </c>
      <c r="D29" s="176"/>
      <c r="E29" s="176"/>
      <c r="F29" s="176">
        <v>0</v>
      </c>
      <c r="K29" s="176"/>
      <c r="L29" s="177" t="s">
        <v>745</v>
      </c>
      <c r="M29" s="178" t="str">
        <f>松山市中心!F32</f>
        <v/>
      </c>
      <c r="N29" s="176"/>
      <c r="O29" s="177" t="s">
        <v>746</v>
      </c>
      <c r="P29" s="178" t="str">
        <f>松山市城東!G15</f>
        <v/>
      </c>
      <c r="Q29" s="176"/>
      <c r="R29" s="177" t="s">
        <v>747</v>
      </c>
      <c r="S29" s="179" t="str">
        <f>松山市城東!G23</f>
        <v/>
      </c>
      <c r="T29" s="167" t="s">
        <v>606</v>
      </c>
      <c r="U29" s="168" t="s">
        <v>607</v>
      </c>
      <c r="V29" s="200">
        <f>SUM(V23:V28)</f>
        <v>0</v>
      </c>
      <c r="W29" s="176"/>
      <c r="X29" s="177" t="s">
        <v>748</v>
      </c>
      <c r="Y29" s="197" t="str">
        <f>松山市城北!O34</f>
        <v/>
      </c>
      <c r="Z29" s="176"/>
      <c r="AA29" s="177" t="s">
        <v>749</v>
      </c>
      <c r="AB29" s="178" t="str">
        <f>松山市南東!G46</f>
        <v/>
      </c>
      <c r="AC29" s="176"/>
      <c r="AD29" s="177" t="s">
        <v>750</v>
      </c>
      <c r="AE29" s="178" t="str">
        <f>松山市南西!O22</f>
        <v/>
      </c>
      <c r="AF29" s="176"/>
      <c r="AG29" s="177" t="s">
        <v>1010</v>
      </c>
      <c r="AH29" s="182">
        <v>0</v>
      </c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</row>
    <row r="30" spans="1:83" ht="15.65" customHeight="1" thickBot="1">
      <c r="A30" s="165" t="s">
        <v>467</v>
      </c>
      <c r="B30" s="178">
        <f t="shared" si="0"/>
        <v>0</v>
      </c>
      <c r="C30" s="180" t="str">
        <f>Y41</f>
        <v/>
      </c>
      <c r="D30" s="176"/>
      <c r="E30" s="176"/>
      <c r="F30" s="176">
        <f t="shared" si="1"/>
        <v>0</v>
      </c>
      <c r="K30" s="176"/>
      <c r="L30" s="177" t="s">
        <v>751</v>
      </c>
      <c r="M30" s="178" t="str">
        <f>松山市中心!F33</f>
        <v/>
      </c>
      <c r="N30" s="176"/>
      <c r="O30" s="177" t="s">
        <v>752</v>
      </c>
      <c r="P30" s="178" t="str">
        <f>松山市城東!G16</f>
        <v/>
      </c>
      <c r="Q30" s="176"/>
      <c r="R30" s="177" t="s">
        <v>753</v>
      </c>
      <c r="S30" s="179" t="str">
        <f>松山市城東!G24</f>
        <v/>
      </c>
      <c r="T30" s="176" t="s">
        <v>690</v>
      </c>
      <c r="U30" s="177" t="s">
        <v>754</v>
      </c>
      <c r="V30" s="178" t="str">
        <f>松山市城西!O11</f>
        <v/>
      </c>
      <c r="W30" s="167"/>
      <c r="X30" s="177" t="s">
        <v>755</v>
      </c>
      <c r="Y30" s="197" t="str">
        <f>松山市城北!O35</f>
        <v/>
      </c>
      <c r="Z30" s="176"/>
      <c r="AA30" s="177" t="s">
        <v>756</v>
      </c>
      <c r="AB30" s="178" t="str">
        <f>松山市南東!G47</f>
        <v/>
      </c>
      <c r="AC30" s="176"/>
      <c r="AD30" s="177" t="s">
        <v>757</v>
      </c>
      <c r="AE30" s="178" t="str">
        <f>松山市南西!O23</f>
        <v/>
      </c>
      <c r="AF30" s="176"/>
      <c r="AG30" s="177" t="s">
        <v>758</v>
      </c>
      <c r="AH30" s="182" t="str">
        <f>松山市遠方部!G42</f>
        <v/>
      </c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</row>
    <row r="31" spans="1:83" ht="15.65" customHeight="1" thickBot="1">
      <c r="A31" s="165" t="s">
        <v>479</v>
      </c>
      <c r="B31" s="178">
        <f t="shared" si="0"/>
        <v>0</v>
      </c>
      <c r="C31" s="180" t="str">
        <f>Y50</f>
        <v/>
      </c>
      <c r="D31" s="176"/>
      <c r="E31" s="176"/>
      <c r="F31" s="176">
        <f t="shared" si="1"/>
        <v>0</v>
      </c>
      <c r="K31" s="176"/>
      <c r="L31" s="177" t="s">
        <v>759</v>
      </c>
      <c r="M31" s="178" t="str">
        <f>松山市中心!F34</f>
        <v/>
      </c>
      <c r="N31" s="176"/>
      <c r="O31" s="177" t="s">
        <v>760</v>
      </c>
      <c r="P31" s="178" t="str">
        <f>松山市城東!G17</f>
        <v/>
      </c>
      <c r="Q31" s="176"/>
      <c r="R31" s="177" t="s">
        <v>761</v>
      </c>
      <c r="S31" s="179" t="str">
        <f>松山市城東!G25</f>
        <v/>
      </c>
      <c r="T31" s="176" t="s">
        <v>700</v>
      </c>
      <c r="U31" s="177" t="s">
        <v>762</v>
      </c>
      <c r="V31" s="178" t="str">
        <f>松山市城西!O12</f>
        <v/>
      </c>
      <c r="W31" s="201" t="s">
        <v>606</v>
      </c>
      <c r="X31" s="168" t="s">
        <v>607</v>
      </c>
      <c r="Y31" s="187">
        <f>SUM(Y23:Y30)</f>
        <v>0</v>
      </c>
      <c r="Z31" s="176"/>
      <c r="AA31" s="177" t="s">
        <v>763</v>
      </c>
      <c r="AB31" s="178" t="str">
        <f>松山市南東!G48</f>
        <v/>
      </c>
      <c r="AC31" s="176"/>
      <c r="AD31" s="177" t="s">
        <v>764</v>
      </c>
      <c r="AE31" s="178" t="str">
        <f>松山市南西!O24</f>
        <v/>
      </c>
      <c r="AF31" s="176"/>
      <c r="AG31" s="177" t="s">
        <v>1011</v>
      </c>
      <c r="AH31" s="246">
        <v>0</v>
      </c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</row>
    <row r="32" spans="1:83" ht="15.65" customHeight="1" thickBot="1">
      <c r="A32" s="165" t="s">
        <v>469</v>
      </c>
      <c r="B32" s="178">
        <f t="shared" si="0"/>
        <v>0</v>
      </c>
      <c r="C32" s="180" t="str">
        <f>Y61</f>
        <v/>
      </c>
      <c r="D32" s="176"/>
      <c r="E32" s="176"/>
      <c r="F32" s="176">
        <f t="shared" si="1"/>
        <v>0</v>
      </c>
      <c r="K32" s="176"/>
      <c r="L32" s="177" t="s">
        <v>765</v>
      </c>
      <c r="M32" s="178" t="str">
        <f>松山市中心!F35</f>
        <v/>
      </c>
      <c r="N32" s="176"/>
      <c r="O32" s="177" t="s">
        <v>766</v>
      </c>
      <c r="P32" s="178" t="str">
        <f>松山市城東!G18</f>
        <v/>
      </c>
      <c r="Q32" s="176"/>
      <c r="R32" s="177" t="s">
        <v>767</v>
      </c>
      <c r="S32" s="179" t="str">
        <f>松山市城東!G26</f>
        <v/>
      </c>
      <c r="T32" s="176" t="s">
        <v>507</v>
      </c>
      <c r="U32" s="177" t="s">
        <v>768</v>
      </c>
      <c r="V32" s="178" t="str">
        <f>松山市城西!O13</f>
        <v/>
      </c>
      <c r="W32" s="176" t="s">
        <v>769</v>
      </c>
      <c r="X32" s="177" t="s">
        <v>770</v>
      </c>
      <c r="Y32" s="178" t="str">
        <f>松山市南西!G11</f>
        <v/>
      </c>
      <c r="Z32" s="176"/>
      <c r="AA32" s="177" t="s">
        <v>771</v>
      </c>
      <c r="AB32" s="178" t="str">
        <f>松山市南東!G49</f>
        <v/>
      </c>
      <c r="AC32" s="176"/>
      <c r="AD32" s="177" t="s">
        <v>772</v>
      </c>
      <c r="AE32" s="178" t="str">
        <f>松山市南西!O25</f>
        <v/>
      </c>
      <c r="AF32" s="167" t="s">
        <v>606</v>
      </c>
      <c r="AG32" s="168" t="s">
        <v>607</v>
      </c>
      <c r="AH32" s="249">
        <f>SUM(AH18:AH31)</f>
        <v>0</v>
      </c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</row>
    <row r="33" spans="1:46" ht="15.65" customHeight="1" thickBot="1">
      <c r="A33" s="165" t="s">
        <v>484</v>
      </c>
      <c r="B33" s="178">
        <f t="shared" si="0"/>
        <v>0</v>
      </c>
      <c r="C33" s="180" t="str">
        <f>AB16</f>
        <v/>
      </c>
      <c r="D33" s="176"/>
      <c r="E33" s="176"/>
      <c r="F33" s="176">
        <f t="shared" si="1"/>
        <v>0</v>
      </c>
      <c r="K33" s="176"/>
      <c r="L33" s="177" t="s">
        <v>773</v>
      </c>
      <c r="M33" s="178" t="str">
        <f>松山市中心!F36</f>
        <v/>
      </c>
      <c r="N33" s="176"/>
      <c r="O33" s="177" t="s">
        <v>774</v>
      </c>
      <c r="P33" s="178" t="str">
        <f>松山市城東!G19</f>
        <v/>
      </c>
      <c r="Q33" s="176"/>
      <c r="R33" s="177" t="s">
        <v>775</v>
      </c>
      <c r="S33" s="179" t="str">
        <f>松山市城東!G27</f>
        <v/>
      </c>
      <c r="T33" s="176" t="s">
        <v>776</v>
      </c>
      <c r="U33" s="177" t="s">
        <v>777</v>
      </c>
      <c r="V33" s="178" t="str">
        <f>松山市城西!O14</f>
        <v/>
      </c>
      <c r="W33" s="176" t="s">
        <v>700</v>
      </c>
      <c r="X33" s="177" t="s">
        <v>778</v>
      </c>
      <c r="Y33" s="178" t="str">
        <f>松山市南西!G12</f>
        <v/>
      </c>
      <c r="Z33" s="176"/>
      <c r="AA33" s="177" t="s">
        <v>779</v>
      </c>
      <c r="AB33" s="178" t="str">
        <f>松山市南東!G50</f>
        <v/>
      </c>
      <c r="AC33" s="167"/>
      <c r="AD33" s="168"/>
      <c r="AE33" s="174"/>
      <c r="AF33" s="176" t="s">
        <v>780</v>
      </c>
      <c r="AG33" s="177" t="s">
        <v>781</v>
      </c>
      <c r="AH33" s="182" t="str">
        <f>松山市遠方部!O11</f>
        <v/>
      </c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</row>
    <row r="34" spans="1:46" ht="15.65" customHeight="1" thickBot="1">
      <c r="A34" s="165" t="s">
        <v>482</v>
      </c>
      <c r="B34" s="178">
        <f t="shared" si="0"/>
        <v>0</v>
      </c>
      <c r="C34" s="180" t="str">
        <f>AB23</f>
        <v/>
      </c>
      <c r="D34" s="176"/>
      <c r="E34" s="176"/>
      <c r="F34" s="176">
        <f t="shared" si="1"/>
        <v>0</v>
      </c>
      <c r="K34" s="176"/>
      <c r="L34" s="177" t="s">
        <v>782</v>
      </c>
      <c r="M34" s="178" t="str">
        <f>松山市中心!F37</f>
        <v/>
      </c>
      <c r="N34" s="167"/>
      <c r="O34" s="168"/>
      <c r="P34" s="174"/>
      <c r="Q34" s="176"/>
      <c r="R34" s="177" t="s">
        <v>783</v>
      </c>
      <c r="S34" s="179" t="str">
        <f>松山市城東!G28</f>
        <v/>
      </c>
      <c r="T34" s="176"/>
      <c r="U34" s="177" t="s">
        <v>784</v>
      </c>
      <c r="V34" s="178" t="str">
        <f>松山市城西!O15</f>
        <v/>
      </c>
      <c r="W34" s="176"/>
      <c r="X34" s="177" t="s">
        <v>785</v>
      </c>
      <c r="Y34" s="178" t="str">
        <f>松山市南西!G13</f>
        <v/>
      </c>
      <c r="Z34" s="176"/>
      <c r="AA34" s="177" t="s">
        <v>786</v>
      </c>
      <c r="AB34" s="178" t="str">
        <f>松山市南東!G51</f>
        <v/>
      </c>
      <c r="AC34" s="167" t="s">
        <v>606</v>
      </c>
      <c r="AD34" s="168" t="s">
        <v>607</v>
      </c>
      <c r="AE34" s="187">
        <f>SUM(AE25:AE33)</f>
        <v>0</v>
      </c>
      <c r="AF34" s="176" t="s">
        <v>787</v>
      </c>
      <c r="AG34" s="177" t="s">
        <v>788</v>
      </c>
      <c r="AH34" s="182" t="str">
        <f>松山市遠方部!O12</f>
        <v/>
      </c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</row>
    <row r="35" spans="1:46" ht="15.65" customHeight="1" thickBot="1">
      <c r="A35" s="165" t="s">
        <v>483</v>
      </c>
      <c r="B35" s="178">
        <f t="shared" si="0"/>
        <v>0</v>
      </c>
      <c r="C35" s="180" t="str">
        <f>AB37</f>
        <v/>
      </c>
      <c r="D35" s="176"/>
      <c r="E35" s="176"/>
      <c r="F35" s="176">
        <f t="shared" si="1"/>
        <v>0</v>
      </c>
      <c r="K35" s="176"/>
      <c r="L35" s="177" t="s">
        <v>789</v>
      </c>
      <c r="M35" s="178" t="str">
        <f>松山市中心!F38</f>
        <v/>
      </c>
      <c r="N35" s="167" t="s">
        <v>606</v>
      </c>
      <c r="O35" s="168" t="s">
        <v>607</v>
      </c>
      <c r="P35" s="174">
        <f>SUM(P25:P34)</f>
        <v>0</v>
      </c>
      <c r="Q35" s="167"/>
      <c r="R35" s="207" t="s">
        <v>790</v>
      </c>
      <c r="S35" s="240" t="str">
        <f>松山市城東!G29</f>
        <v/>
      </c>
      <c r="T35" s="176"/>
      <c r="U35" s="177" t="s">
        <v>791</v>
      </c>
      <c r="V35" s="178" t="str">
        <f>松山市城西!O16</f>
        <v/>
      </c>
      <c r="W35" s="176"/>
      <c r="X35" s="177" t="s">
        <v>792</v>
      </c>
      <c r="Y35" s="178" t="str">
        <f>松山市南西!G14</f>
        <v/>
      </c>
      <c r="Z35" s="167"/>
      <c r="AA35" s="202"/>
      <c r="AB35" s="193"/>
      <c r="AC35" s="176" t="s">
        <v>780</v>
      </c>
      <c r="AD35" s="177" t="s">
        <v>793</v>
      </c>
      <c r="AE35" s="178" t="str">
        <f>松山市城東!O11</f>
        <v/>
      </c>
      <c r="AF35" s="176"/>
      <c r="AG35" s="177" t="s">
        <v>794</v>
      </c>
      <c r="AH35" s="182" t="str">
        <f>松山市遠方部!O13</f>
        <v/>
      </c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</row>
    <row r="36" spans="1:46" ht="15.65" customHeight="1" thickBot="1">
      <c r="A36" s="165" t="s">
        <v>480</v>
      </c>
      <c r="B36" s="178" t="e">
        <f t="shared" si="0"/>
        <v>#REF!</v>
      </c>
      <c r="C36" s="180" t="e">
        <f>#REF!</f>
        <v>#REF!</v>
      </c>
      <c r="D36" s="176"/>
      <c r="E36" s="176"/>
      <c r="F36" s="176">
        <f t="shared" si="1"/>
        <v>0</v>
      </c>
      <c r="K36" s="176"/>
      <c r="L36" s="177" t="s">
        <v>795</v>
      </c>
      <c r="M36" s="178" t="str">
        <f>松山市中心!F39</f>
        <v/>
      </c>
      <c r="N36" s="176" t="s">
        <v>690</v>
      </c>
      <c r="O36" s="177" t="s">
        <v>796</v>
      </c>
      <c r="P36" s="178" t="str">
        <f>松山市城西!G11</f>
        <v/>
      </c>
      <c r="Q36" s="167" t="s">
        <v>606</v>
      </c>
      <c r="R36" s="204" t="s">
        <v>607</v>
      </c>
      <c r="S36" s="241">
        <f>SUM(S27:S35)</f>
        <v>0</v>
      </c>
      <c r="T36" s="167"/>
      <c r="U36" s="177" t="s">
        <v>797</v>
      </c>
      <c r="V36" s="178" t="str">
        <f>松山市城西!O17</f>
        <v/>
      </c>
      <c r="W36" s="176"/>
      <c r="X36" s="177" t="s">
        <v>798</v>
      </c>
      <c r="Y36" s="178" t="str">
        <f>松山市南西!G15</f>
        <v/>
      </c>
      <c r="Z36" s="167" t="s">
        <v>606</v>
      </c>
      <c r="AA36" s="168" t="s">
        <v>607</v>
      </c>
      <c r="AB36" s="174">
        <f>SUM(AB23:AB35)</f>
        <v>0</v>
      </c>
      <c r="AC36" s="196" t="s">
        <v>799</v>
      </c>
      <c r="AD36" s="177" t="s">
        <v>800</v>
      </c>
      <c r="AE36" s="178" t="str">
        <f>松山市城東!O12</f>
        <v/>
      </c>
      <c r="AF36" s="176"/>
      <c r="AG36" s="177" t="s">
        <v>801</v>
      </c>
      <c r="AH36" s="182" t="str">
        <f>松山市遠方部!O14</f>
        <v/>
      </c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</row>
    <row r="37" spans="1:46" ht="15.65" customHeight="1" thickBot="1">
      <c r="A37" s="165" t="s">
        <v>481</v>
      </c>
      <c r="B37" s="178" t="e">
        <f t="shared" si="0"/>
        <v>#REF!</v>
      </c>
      <c r="C37" s="180" t="e">
        <f>#REF!</f>
        <v>#REF!</v>
      </c>
      <c r="D37" s="176"/>
      <c r="E37" s="176"/>
      <c r="F37" s="176">
        <f t="shared" si="1"/>
        <v>0</v>
      </c>
      <c r="K37" s="176"/>
      <c r="L37" s="177" t="s">
        <v>802</v>
      </c>
      <c r="M37" s="178" t="str">
        <f>松山市中心!F40</f>
        <v/>
      </c>
      <c r="N37" s="176" t="s">
        <v>803</v>
      </c>
      <c r="O37" s="177" t="s">
        <v>804</v>
      </c>
      <c r="P37" s="178" t="str">
        <f>松山市城西!G12</f>
        <v/>
      </c>
      <c r="Q37" s="176" t="s">
        <v>805</v>
      </c>
      <c r="R37" s="177" t="s">
        <v>806</v>
      </c>
      <c r="S37" s="178" t="str">
        <f>松山市城東!G31</f>
        <v/>
      </c>
      <c r="T37" s="167" t="s">
        <v>606</v>
      </c>
      <c r="U37" s="168" t="s">
        <v>607</v>
      </c>
      <c r="V37" s="174">
        <f>SUM(V30:V36)</f>
        <v>0</v>
      </c>
      <c r="W37" s="176"/>
      <c r="X37" s="177" t="s">
        <v>807</v>
      </c>
      <c r="Y37" s="178" t="str">
        <f>松山市南西!G16</f>
        <v/>
      </c>
      <c r="Z37" s="176" t="s">
        <v>631</v>
      </c>
      <c r="AA37" s="177" t="s">
        <v>808</v>
      </c>
      <c r="AB37" s="178" t="str">
        <f>松山市南西!G28</f>
        <v/>
      </c>
      <c r="AC37" s="203"/>
      <c r="AD37" s="177" t="s">
        <v>809</v>
      </c>
      <c r="AE37" s="178" t="str">
        <f>松山市城東!O13</f>
        <v/>
      </c>
      <c r="AF37" s="176"/>
      <c r="AG37" s="177" t="s">
        <v>810</v>
      </c>
      <c r="AH37" s="182" t="str">
        <f>松山市遠方部!O15</f>
        <v/>
      </c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</row>
    <row r="38" spans="1:46" ht="15.65" customHeight="1" thickBot="1">
      <c r="A38" s="165" t="s">
        <v>463</v>
      </c>
      <c r="B38" s="178">
        <f t="shared" si="0"/>
        <v>0</v>
      </c>
      <c r="C38" s="180">
        <f>AB60</f>
        <v>0</v>
      </c>
      <c r="D38" s="176"/>
      <c r="E38" s="176"/>
      <c r="F38" s="176">
        <f t="shared" si="1"/>
        <v>0</v>
      </c>
      <c r="K38" s="176"/>
      <c r="L38" s="177" t="s">
        <v>811</v>
      </c>
      <c r="M38" s="178" t="str">
        <f>松山市中心!F41</f>
        <v/>
      </c>
      <c r="N38" s="176"/>
      <c r="O38" s="177" t="s">
        <v>812</v>
      </c>
      <c r="P38" s="178" t="str">
        <f>松山市城西!G13</f>
        <v/>
      </c>
      <c r="Q38" s="176" t="s">
        <v>813</v>
      </c>
      <c r="R38" s="177" t="s">
        <v>814</v>
      </c>
      <c r="S38" s="178" t="str">
        <f>松山市城東!G32</f>
        <v/>
      </c>
      <c r="T38" s="176" t="s">
        <v>815</v>
      </c>
      <c r="U38" s="177" t="s">
        <v>816</v>
      </c>
      <c r="V38" s="178" t="str">
        <f>松山市城西!O19</f>
        <v/>
      </c>
      <c r="W38" s="176"/>
      <c r="X38" s="177" t="s">
        <v>817</v>
      </c>
      <c r="Y38" s="178" t="str">
        <f>松山市南西!G17</f>
        <v/>
      </c>
      <c r="Z38" s="176" t="s">
        <v>639</v>
      </c>
      <c r="AA38" s="177" t="s">
        <v>818</v>
      </c>
      <c r="AB38" s="178" t="str">
        <f>松山市南西!G29</f>
        <v/>
      </c>
      <c r="AC38" s="167"/>
      <c r="AD38" s="177" t="s">
        <v>819</v>
      </c>
      <c r="AE38" s="191" t="str">
        <f>松山市城東!O14</f>
        <v/>
      </c>
      <c r="AF38" s="176"/>
      <c r="AG38" s="177" t="s">
        <v>820</v>
      </c>
      <c r="AH38" s="182" t="str">
        <f>松山市遠方部!O16</f>
        <v/>
      </c>
      <c r="AL38" s="172"/>
      <c r="AM38" s="172"/>
      <c r="AN38" s="172"/>
      <c r="AO38" s="172"/>
      <c r="AP38" s="172"/>
      <c r="AQ38" s="172"/>
      <c r="AR38" s="172"/>
      <c r="AS38" s="172"/>
      <c r="AT38" s="172"/>
    </row>
    <row r="39" spans="1:46" ht="15.65" customHeight="1" thickBot="1">
      <c r="A39" s="165" t="s">
        <v>461</v>
      </c>
      <c r="B39" s="178">
        <f t="shared" si="0"/>
        <v>0</v>
      </c>
      <c r="C39" s="180" t="str">
        <f>AE12</f>
        <v/>
      </c>
      <c r="D39" s="176"/>
      <c r="E39" s="176"/>
      <c r="F39" s="176">
        <f t="shared" si="1"/>
        <v>0</v>
      </c>
      <c r="K39" s="176"/>
      <c r="L39" s="177" t="s">
        <v>821</v>
      </c>
      <c r="M39" s="178" t="str">
        <f>松山市中心!F42</f>
        <v/>
      </c>
      <c r="N39" s="176"/>
      <c r="O39" s="177" t="s">
        <v>822</v>
      </c>
      <c r="P39" s="178" t="str">
        <f>松山市城西!G14</f>
        <v/>
      </c>
      <c r="Q39" s="176"/>
      <c r="R39" s="177" t="s">
        <v>823</v>
      </c>
      <c r="S39" s="178" t="str">
        <f>松山市城東!G33</f>
        <v/>
      </c>
      <c r="T39" s="176" t="s">
        <v>824</v>
      </c>
      <c r="U39" s="177" t="s">
        <v>825</v>
      </c>
      <c r="V39" s="178" t="str">
        <f>松山市城西!O20</f>
        <v/>
      </c>
      <c r="W39" s="167"/>
      <c r="X39" s="168"/>
      <c r="Y39" s="174"/>
      <c r="Z39" s="176" t="s">
        <v>826</v>
      </c>
      <c r="AA39" s="177" t="s">
        <v>827</v>
      </c>
      <c r="AB39" s="178" t="str">
        <f>松山市南西!G30</f>
        <v/>
      </c>
      <c r="AC39" s="175" t="s">
        <v>606</v>
      </c>
      <c r="AD39" s="204" t="s">
        <v>607</v>
      </c>
      <c r="AE39" s="241">
        <f>SUM(AE35:AE38)</f>
        <v>0</v>
      </c>
      <c r="AF39" s="176"/>
      <c r="AG39" s="177" t="s">
        <v>828</v>
      </c>
      <c r="AH39" s="182" t="str">
        <f>松山市遠方部!O17</f>
        <v/>
      </c>
      <c r="AL39" s="172"/>
      <c r="AM39" s="172"/>
      <c r="AN39" s="172"/>
      <c r="AO39" s="172"/>
      <c r="AP39" s="172"/>
      <c r="AQ39" s="172"/>
      <c r="AR39" s="172"/>
      <c r="AS39" s="172"/>
      <c r="AT39" s="172"/>
    </row>
    <row r="40" spans="1:46" ht="15.65" customHeight="1" thickBot="1">
      <c r="A40" s="165" t="s">
        <v>471</v>
      </c>
      <c r="B40" s="178">
        <f t="shared" si="0"/>
        <v>0</v>
      </c>
      <c r="C40" s="180">
        <f>AE17</f>
        <v>0</v>
      </c>
      <c r="D40" s="176"/>
      <c r="E40" s="176"/>
      <c r="F40" s="176">
        <f t="shared" si="1"/>
        <v>0</v>
      </c>
      <c r="K40" s="167"/>
      <c r="L40" s="177" t="s">
        <v>829</v>
      </c>
      <c r="M40" s="178" t="str">
        <f>松山市中心!F43</f>
        <v/>
      </c>
      <c r="N40" s="176"/>
      <c r="O40" s="177" t="s">
        <v>830</v>
      </c>
      <c r="P40" s="178" t="str">
        <f>松山市城西!G15</f>
        <v/>
      </c>
      <c r="Q40" s="176"/>
      <c r="R40" s="177" t="s">
        <v>831</v>
      </c>
      <c r="S40" s="178" t="str">
        <f>松山市城東!G34</f>
        <v/>
      </c>
      <c r="T40" s="176"/>
      <c r="U40" s="177" t="s">
        <v>832</v>
      </c>
      <c r="V40" s="178" t="str">
        <f>松山市城西!O21</f>
        <v/>
      </c>
      <c r="W40" s="167" t="s">
        <v>606</v>
      </c>
      <c r="X40" s="168" t="s">
        <v>607</v>
      </c>
      <c r="Y40" s="174">
        <f>SUM(Y32:Y38)</f>
        <v>0</v>
      </c>
      <c r="Z40" s="176"/>
      <c r="AA40" s="177" t="s">
        <v>833</v>
      </c>
      <c r="AB40" s="178" t="str">
        <f>松山市南西!G31</f>
        <v/>
      </c>
      <c r="AC40" s="176" t="s">
        <v>805</v>
      </c>
      <c r="AD40" s="177" t="s">
        <v>834</v>
      </c>
      <c r="AE40" s="178" t="str">
        <f>松山市城東!O16</f>
        <v/>
      </c>
      <c r="AF40" s="176"/>
      <c r="AG40" s="177" t="s">
        <v>1013</v>
      </c>
      <c r="AH40" s="182">
        <v>0</v>
      </c>
      <c r="AL40" s="172"/>
      <c r="AM40" s="172"/>
      <c r="AN40" s="172"/>
      <c r="AO40" s="172"/>
      <c r="AP40" s="172"/>
      <c r="AQ40" s="172"/>
      <c r="AR40" s="172"/>
      <c r="AS40" s="172"/>
      <c r="AT40" s="172"/>
    </row>
    <row r="41" spans="1:46" ht="15.65" customHeight="1" thickBot="1">
      <c r="A41" s="165" t="s">
        <v>473</v>
      </c>
      <c r="B41" s="178">
        <f t="shared" si="0"/>
        <v>0</v>
      </c>
      <c r="C41" s="180" t="str">
        <f>AE23</f>
        <v/>
      </c>
      <c r="D41" s="176"/>
      <c r="E41" s="176"/>
      <c r="F41" s="176">
        <f>F40</f>
        <v>0</v>
      </c>
      <c r="K41" s="167"/>
      <c r="L41" s="207" t="s">
        <v>983</v>
      </c>
      <c r="M41" s="178"/>
      <c r="N41" s="176"/>
      <c r="O41" s="177" t="s">
        <v>835</v>
      </c>
      <c r="P41" s="178" t="str">
        <f>松山市城西!G16</f>
        <v/>
      </c>
      <c r="Q41" s="176"/>
      <c r="R41" s="177" t="s">
        <v>836</v>
      </c>
      <c r="S41" s="178" t="str">
        <f>松山市城東!G35</f>
        <v/>
      </c>
      <c r="T41" s="176"/>
      <c r="U41" s="177" t="s">
        <v>837</v>
      </c>
      <c r="V41" s="178" t="str">
        <f>松山市城西!O22</f>
        <v/>
      </c>
      <c r="W41" s="176" t="s">
        <v>838</v>
      </c>
      <c r="X41" s="177" t="s">
        <v>839</v>
      </c>
      <c r="Y41" s="178" t="str">
        <f>松山市南西!G19</f>
        <v/>
      </c>
      <c r="Z41" s="176"/>
      <c r="AA41" s="177" t="s">
        <v>840</v>
      </c>
      <c r="AB41" s="178" t="str">
        <f>松山市南西!G32</f>
        <v/>
      </c>
      <c r="AC41" s="176" t="s">
        <v>841</v>
      </c>
      <c r="AD41" s="177" t="s">
        <v>842</v>
      </c>
      <c r="AE41" s="178" t="str">
        <f>松山市城東!O17</f>
        <v/>
      </c>
      <c r="AF41" s="176"/>
      <c r="AG41" s="177" t="s">
        <v>1014</v>
      </c>
      <c r="AH41" s="182">
        <v>0</v>
      </c>
      <c r="AL41" s="172"/>
      <c r="AM41" s="172"/>
      <c r="AN41" s="172"/>
      <c r="AO41" s="172"/>
      <c r="AP41" s="172"/>
      <c r="AQ41" s="172"/>
      <c r="AR41" s="172"/>
      <c r="AS41" s="172"/>
      <c r="AT41" s="172"/>
    </row>
    <row r="42" spans="1:46" ht="15.65" customHeight="1" thickBot="1">
      <c r="A42" s="165" t="s">
        <v>475</v>
      </c>
      <c r="B42" s="178">
        <f t="shared" si="0"/>
        <v>0</v>
      </c>
      <c r="C42" s="180">
        <f>AE24</f>
        <v>0</v>
      </c>
      <c r="D42" s="176"/>
      <c r="E42" s="176"/>
      <c r="F42" s="176">
        <f t="shared" si="1"/>
        <v>0</v>
      </c>
      <c r="K42" s="167" t="s">
        <v>641</v>
      </c>
      <c r="L42" s="168" t="s">
        <v>607</v>
      </c>
      <c r="M42" s="174">
        <f>SUM(M24:M41)</f>
        <v>0</v>
      </c>
      <c r="N42" s="176"/>
      <c r="O42" s="177" t="s">
        <v>845</v>
      </c>
      <c r="P42" s="178" t="str">
        <f>松山市城西!G17</f>
        <v/>
      </c>
      <c r="Q42" s="176"/>
      <c r="R42" s="177" t="s">
        <v>846</v>
      </c>
      <c r="S42" s="178" t="str">
        <f>松山市城東!G36</f>
        <v/>
      </c>
      <c r="T42" s="176"/>
      <c r="U42" s="177" t="s">
        <v>847</v>
      </c>
      <c r="V42" s="178" t="str">
        <f>松山市城西!O23</f>
        <v/>
      </c>
      <c r="W42" s="176" t="s">
        <v>848</v>
      </c>
      <c r="X42" s="177" t="s">
        <v>849</v>
      </c>
      <c r="Y42" s="178" t="str">
        <f>松山市南西!G20</f>
        <v/>
      </c>
      <c r="Z42" s="176"/>
      <c r="AA42" s="177" t="s">
        <v>850</v>
      </c>
      <c r="AB42" s="178" t="str">
        <f>松山市南西!G33</f>
        <v/>
      </c>
      <c r="AC42" s="176"/>
      <c r="AD42" s="177" t="s">
        <v>851</v>
      </c>
      <c r="AE42" s="178" t="str">
        <f>松山市城東!O18</f>
        <v/>
      </c>
      <c r="AF42" s="167"/>
      <c r="AG42" s="207" t="s">
        <v>852</v>
      </c>
      <c r="AH42" s="182" t="str">
        <f>松山市遠方部!O18</f>
        <v/>
      </c>
      <c r="AL42" s="172"/>
      <c r="AM42" s="172"/>
      <c r="AN42" s="172"/>
      <c r="AO42" s="172"/>
      <c r="AP42" s="172"/>
      <c r="AQ42" s="172"/>
      <c r="AR42" s="172"/>
      <c r="AS42" s="172"/>
      <c r="AT42" s="172"/>
    </row>
    <row r="43" spans="1:46" ht="15.65" customHeight="1" thickBot="1">
      <c r="A43" s="165" t="s">
        <v>853</v>
      </c>
      <c r="B43" s="178">
        <f t="shared" si="0"/>
        <v>0</v>
      </c>
      <c r="C43" s="180" t="str">
        <f>AE36</f>
        <v/>
      </c>
      <c r="D43" s="176"/>
      <c r="E43" s="176"/>
      <c r="F43" s="176">
        <f t="shared" si="1"/>
        <v>0</v>
      </c>
      <c r="K43" s="176" t="s">
        <v>843</v>
      </c>
      <c r="L43" s="177" t="s">
        <v>844</v>
      </c>
      <c r="M43" s="178" t="str">
        <f>松山市中心!N11</f>
        <v/>
      </c>
      <c r="N43" s="176"/>
      <c r="O43" s="177" t="s">
        <v>856</v>
      </c>
      <c r="P43" s="178" t="str">
        <f>松山市城西!G18</f>
        <v/>
      </c>
      <c r="Q43" s="176"/>
      <c r="R43" s="177" t="s">
        <v>857</v>
      </c>
      <c r="S43" s="178" t="str">
        <f>松山市城東!G37</f>
        <v/>
      </c>
      <c r="T43" s="176"/>
      <c r="U43" s="177" t="s">
        <v>858</v>
      </c>
      <c r="V43" s="178" t="str">
        <f>松山市城西!O24</f>
        <v/>
      </c>
      <c r="W43" s="176"/>
      <c r="X43" s="177" t="s">
        <v>859</v>
      </c>
      <c r="Y43" s="178" t="str">
        <f>松山市南西!G21</f>
        <v/>
      </c>
      <c r="Z43" s="176"/>
      <c r="AA43" s="177" t="s">
        <v>860</v>
      </c>
      <c r="AB43" s="178" t="str">
        <f>松山市南西!G34</f>
        <v/>
      </c>
      <c r="AC43" s="176"/>
      <c r="AD43" s="177" t="s">
        <v>861</v>
      </c>
      <c r="AE43" s="178" t="str">
        <f>松山市城東!O19</f>
        <v/>
      </c>
      <c r="AF43" s="167" t="s">
        <v>606</v>
      </c>
      <c r="AG43" s="204" t="s">
        <v>607</v>
      </c>
      <c r="AH43" s="183">
        <f>SUM(AH33:AH42)</f>
        <v>0</v>
      </c>
      <c r="AL43" s="172"/>
      <c r="AM43" s="172"/>
      <c r="AN43" s="172"/>
      <c r="AO43" s="172"/>
      <c r="AP43" s="172"/>
      <c r="AQ43" s="172"/>
      <c r="AR43" s="172"/>
      <c r="AS43" s="172"/>
      <c r="AT43" s="172"/>
    </row>
    <row r="44" spans="1:46" ht="15.65" customHeight="1" thickBot="1">
      <c r="A44" s="165" t="s">
        <v>862</v>
      </c>
      <c r="B44" s="178">
        <f t="shared" si="0"/>
        <v>0</v>
      </c>
      <c r="C44" s="180">
        <f>AE55</f>
        <v>0</v>
      </c>
      <c r="D44" s="176"/>
      <c r="E44" s="176"/>
      <c r="F44" s="176">
        <f t="shared" si="1"/>
        <v>0</v>
      </c>
      <c r="K44" s="176" t="s">
        <v>854</v>
      </c>
      <c r="L44" s="177" t="s">
        <v>855</v>
      </c>
      <c r="M44" s="178" t="str">
        <f>松山市中心!N12</f>
        <v/>
      </c>
      <c r="N44" s="176"/>
      <c r="O44" s="177" t="s">
        <v>864</v>
      </c>
      <c r="P44" s="178" t="str">
        <f>松山市城西!G19</f>
        <v/>
      </c>
      <c r="Q44" s="176"/>
      <c r="R44" s="177" t="s">
        <v>865</v>
      </c>
      <c r="S44" s="178" t="str">
        <f>松山市城東!G38</f>
        <v/>
      </c>
      <c r="T44" s="176"/>
      <c r="U44" s="177" t="s">
        <v>866</v>
      </c>
      <c r="V44" s="178" t="str">
        <f>松山市城西!O25</f>
        <v/>
      </c>
      <c r="W44" s="176"/>
      <c r="X44" s="177" t="s">
        <v>867</v>
      </c>
      <c r="Y44" s="178" t="str">
        <f>松山市南西!G22</f>
        <v/>
      </c>
      <c r="Z44" s="176"/>
      <c r="AA44" s="177" t="s">
        <v>868</v>
      </c>
      <c r="AB44" s="178" t="str">
        <f>松山市南西!G35</f>
        <v/>
      </c>
      <c r="AC44" s="167"/>
      <c r="AD44" s="177" t="s">
        <v>869</v>
      </c>
      <c r="AE44" s="178" t="str">
        <f>松山市城東!O20</f>
        <v/>
      </c>
      <c r="AF44" s="176" t="s">
        <v>826</v>
      </c>
      <c r="AG44" s="177" t="s">
        <v>870</v>
      </c>
      <c r="AH44" s="182" t="str">
        <f>松山市遠方部!O20</f>
        <v/>
      </c>
      <c r="AL44" s="172"/>
      <c r="AM44" s="172"/>
      <c r="AN44" s="172"/>
      <c r="AO44" s="172"/>
      <c r="AP44" s="172"/>
      <c r="AQ44" s="172"/>
      <c r="AR44" s="172"/>
      <c r="AS44" s="172"/>
      <c r="AT44" s="172"/>
    </row>
    <row r="45" spans="1:46" ht="15.65" customHeight="1" thickBot="1">
      <c r="A45" s="165" t="s">
        <v>871</v>
      </c>
      <c r="B45" s="178">
        <f t="shared" si="0"/>
        <v>0</v>
      </c>
      <c r="C45" s="180" t="str">
        <f>AH12</f>
        <v/>
      </c>
      <c r="D45" s="176"/>
      <c r="E45" s="176"/>
      <c r="F45" s="176">
        <f t="shared" si="1"/>
        <v>0</v>
      </c>
      <c r="K45" s="176"/>
      <c r="L45" s="177" t="s">
        <v>863</v>
      </c>
      <c r="M45" s="178" t="str">
        <f>松山市中心!N13</f>
        <v/>
      </c>
      <c r="N45" s="176"/>
      <c r="O45" s="177" t="s">
        <v>873</v>
      </c>
      <c r="P45" s="178" t="str">
        <f>松山市城西!G20</f>
        <v/>
      </c>
      <c r="Q45" s="176"/>
      <c r="R45" s="177" t="s">
        <v>874</v>
      </c>
      <c r="S45" s="178" t="str">
        <f>松山市城東!G39</f>
        <v/>
      </c>
      <c r="T45" s="176"/>
      <c r="U45" s="177" t="s">
        <v>875</v>
      </c>
      <c r="V45" s="178" t="str">
        <f>松山市城西!O26</f>
        <v/>
      </c>
      <c r="W45" s="176"/>
      <c r="X45" s="177" t="s">
        <v>876</v>
      </c>
      <c r="Y45" s="178" t="str">
        <f>松山市南西!G23</f>
        <v/>
      </c>
      <c r="Z45" s="176"/>
      <c r="AA45" s="177" t="s">
        <v>877</v>
      </c>
      <c r="AB45" s="178" t="str">
        <f>松山市南西!G36</f>
        <v/>
      </c>
      <c r="AC45" s="167" t="s">
        <v>606</v>
      </c>
      <c r="AD45" s="195" t="s">
        <v>607</v>
      </c>
      <c r="AE45" s="174">
        <f>SUM(AE40:AE44)</f>
        <v>0</v>
      </c>
      <c r="AF45" s="176" t="s">
        <v>878</v>
      </c>
      <c r="AG45" s="177" t="s">
        <v>879</v>
      </c>
      <c r="AH45" s="182" t="str">
        <f>松山市遠方部!O21</f>
        <v/>
      </c>
      <c r="AL45" s="172"/>
      <c r="AM45" s="172"/>
      <c r="AN45" s="172"/>
      <c r="AO45" s="172"/>
      <c r="AP45" s="172"/>
      <c r="AQ45" s="172"/>
      <c r="AR45" s="172"/>
      <c r="AS45" s="172"/>
      <c r="AT45" s="172"/>
    </row>
    <row r="46" spans="1:46" ht="15.65" customHeight="1" thickBot="1">
      <c r="A46" s="165" t="s">
        <v>880</v>
      </c>
      <c r="B46" s="178" t="e">
        <f t="shared" si="0"/>
        <v>#REF!</v>
      </c>
      <c r="C46" s="180" t="e">
        <f>#REF!</f>
        <v>#REF!</v>
      </c>
      <c r="D46" s="176"/>
      <c r="E46" s="176"/>
      <c r="F46" s="176">
        <f t="shared" si="1"/>
        <v>0</v>
      </c>
      <c r="K46" s="176"/>
      <c r="L46" s="177" t="s">
        <v>872</v>
      </c>
      <c r="M46" s="178" t="str">
        <f>松山市中心!N14</f>
        <v/>
      </c>
      <c r="N46" s="176"/>
      <c r="O46" s="177" t="s">
        <v>882</v>
      </c>
      <c r="P46" s="178" t="str">
        <f>松山市城西!G21</f>
        <v/>
      </c>
      <c r="Q46" s="176"/>
      <c r="R46" s="177" t="s">
        <v>883</v>
      </c>
      <c r="S46" s="178" t="str">
        <f>松山市城東!G40</f>
        <v/>
      </c>
      <c r="T46" s="176"/>
      <c r="U46" s="177" t="s">
        <v>884</v>
      </c>
      <c r="V46" s="178" t="str">
        <f>松山市城西!O27</f>
        <v/>
      </c>
      <c r="W46" s="176"/>
      <c r="X46" s="177" t="s">
        <v>885</v>
      </c>
      <c r="Y46" s="178" t="str">
        <f>松山市南西!G24</f>
        <v/>
      </c>
      <c r="Z46" s="167"/>
      <c r="AA46" s="177" t="s">
        <v>886</v>
      </c>
      <c r="AB46" s="178" t="str">
        <f>松山市南西!G37</f>
        <v/>
      </c>
      <c r="AC46" s="167" t="s">
        <v>436</v>
      </c>
      <c r="AD46" s="205" t="s">
        <v>887</v>
      </c>
      <c r="AE46" s="187" t="str">
        <f>松山市南東!O24</f>
        <v/>
      </c>
      <c r="AF46" s="176"/>
      <c r="AG46" s="177" t="s">
        <v>888</v>
      </c>
      <c r="AH46" s="182" t="str">
        <f>松山市遠方部!O22</f>
        <v/>
      </c>
      <c r="AL46" s="172"/>
      <c r="AM46" s="172"/>
      <c r="AN46" s="172"/>
      <c r="AO46" s="172"/>
      <c r="AP46" s="172"/>
      <c r="AQ46" s="172"/>
      <c r="AR46" s="172"/>
      <c r="AS46" s="172"/>
      <c r="AT46" s="172"/>
    </row>
    <row r="47" spans="1:46" ht="15.65" customHeight="1" thickBot="1">
      <c r="A47" s="165" t="s">
        <v>889</v>
      </c>
      <c r="B47" s="178" t="e">
        <f t="shared" si="0"/>
        <v>#REF!</v>
      </c>
      <c r="C47" s="180" t="e">
        <f>#REF!</f>
        <v>#REF!</v>
      </c>
      <c r="D47" s="176"/>
      <c r="E47" s="176"/>
      <c r="F47" s="176">
        <f t="shared" si="1"/>
        <v>0</v>
      </c>
      <c r="K47" s="176"/>
      <c r="L47" s="177" t="s">
        <v>881</v>
      </c>
      <c r="M47" s="178" t="str">
        <f>松山市中心!N15</f>
        <v/>
      </c>
      <c r="N47" s="176"/>
      <c r="O47" s="177" t="s">
        <v>891</v>
      </c>
      <c r="P47" s="178" t="str">
        <f>松山市城西!G22</f>
        <v/>
      </c>
      <c r="Q47" s="167"/>
      <c r="R47" s="177" t="s">
        <v>892</v>
      </c>
      <c r="S47" s="178" t="str">
        <f>松山市城東!G41</f>
        <v/>
      </c>
      <c r="T47" s="167"/>
      <c r="U47" s="168"/>
      <c r="V47" s="174"/>
      <c r="W47" s="176"/>
      <c r="X47" s="177" t="s">
        <v>893</v>
      </c>
      <c r="Y47" s="178" t="str">
        <f>松山市南西!G25</f>
        <v/>
      </c>
      <c r="Z47" s="201" t="s">
        <v>606</v>
      </c>
      <c r="AA47" s="186" t="s">
        <v>607</v>
      </c>
      <c r="AB47" s="184">
        <f>SUM(AB37:AB46)</f>
        <v>0</v>
      </c>
      <c r="AC47" s="176" t="s">
        <v>894</v>
      </c>
      <c r="AD47" s="177" t="s">
        <v>895</v>
      </c>
      <c r="AE47" s="178" t="str">
        <f>松山市遠方部!G11</f>
        <v/>
      </c>
      <c r="AF47" s="176"/>
      <c r="AG47" s="177" t="s">
        <v>896</v>
      </c>
      <c r="AH47" s="182" t="str">
        <f>松山市遠方部!O23</f>
        <v/>
      </c>
      <c r="AL47" s="172"/>
      <c r="AM47" s="172"/>
      <c r="AN47" s="172"/>
      <c r="AO47" s="172"/>
      <c r="AP47" s="172"/>
      <c r="AQ47" s="172"/>
      <c r="AR47" s="172"/>
      <c r="AS47" s="172"/>
      <c r="AT47" s="172"/>
    </row>
    <row r="48" spans="1:46" ht="15.65" customHeight="1" thickBot="1">
      <c r="A48" s="165" t="s">
        <v>897</v>
      </c>
      <c r="B48" s="174">
        <f t="shared" si="0"/>
        <v>0</v>
      </c>
      <c r="C48" s="167" t="str">
        <f>AH23</f>
        <v/>
      </c>
      <c r="D48" s="176"/>
      <c r="E48" s="176"/>
      <c r="F48" s="176">
        <f t="shared" si="1"/>
        <v>0</v>
      </c>
      <c r="K48" s="176"/>
      <c r="L48" s="177" t="s">
        <v>890</v>
      </c>
      <c r="M48" s="178" t="str">
        <f>松山市中心!N16</f>
        <v/>
      </c>
      <c r="N48" s="176"/>
      <c r="O48" s="177" t="s">
        <v>899</v>
      </c>
      <c r="P48" s="178" t="str">
        <f>松山市城西!G23</f>
        <v/>
      </c>
      <c r="Q48" s="167"/>
      <c r="R48" s="177" t="s">
        <v>900</v>
      </c>
      <c r="S48" s="178" t="str">
        <f>松山市城東!G42</f>
        <v/>
      </c>
      <c r="T48" s="167" t="s">
        <v>606</v>
      </c>
      <c r="U48" s="168" t="s">
        <v>607</v>
      </c>
      <c r="V48" s="174">
        <f>SUM(V38+V39+V40+V41+V42+V43+V44+V45+V46)</f>
        <v>0</v>
      </c>
      <c r="W48" s="167"/>
      <c r="X48" s="177" t="s">
        <v>901</v>
      </c>
      <c r="Y48" s="178" t="str">
        <f>松山市南西!G26</f>
        <v/>
      </c>
      <c r="Z48" s="176" t="s">
        <v>902</v>
      </c>
      <c r="AA48" s="177" t="s">
        <v>903</v>
      </c>
      <c r="AB48" s="178" t="str">
        <f>松山市南東!O11</f>
        <v/>
      </c>
      <c r="AC48" s="176" t="s">
        <v>904</v>
      </c>
      <c r="AD48" s="177" t="s">
        <v>905</v>
      </c>
      <c r="AE48" s="178" t="str">
        <f>松山市遠方部!G12</f>
        <v/>
      </c>
      <c r="AF48" s="176"/>
      <c r="AG48" s="177" t="s">
        <v>906</v>
      </c>
      <c r="AH48" s="182" t="str">
        <f>松山市遠方部!O24</f>
        <v/>
      </c>
      <c r="AL48" s="172"/>
      <c r="AM48" s="172"/>
      <c r="AN48" s="172"/>
      <c r="AO48" s="172"/>
      <c r="AP48" s="172"/>
      <c r="AQ48" s="172"/>
      <c r="AR48" s="172"/>
      <c r="AS48" s="172"/>
      <c r="AT48" s="172"/>
    </row>
    <row r="49" spans="1:46" ht="15.65" customHeight="1" thickBot="1">
      <c r="A49" s="165" t="s">
        <v>503</v>
      </c>
      <c r="B49" s="174" t="e">
        <f>SUM(B7:B48)</f>
        <v>#REF!</v>
      </c>
      <c r="C49" s="167" t="e">
        <f>SUM(C5:C48)</f>
        <v>#REF!</v>
      </c>
      <c r="D49" s="176"/>
      <c r="E49" s="176"/>
      <c r="F49" s="176"/>
      <c r="K49" s="176"/>
      <c r="L49" s="177" t="s">
        <v>898</v>
      </c>
      <c r="M49" s="178" t="str">
        <f>松山市中心!N17</f>
        <v/>
      </c>
      <c r="N49" s="176"/>
      <c r="O49" s="177" t="s">
        <v>908</v>
      </c>
      <c r="P49" s="178" t="str">
        <f>松山市城西!G24</f>
        <v/>
      </c>
      <c r="Q49" s="167" t="s">
        <v>606</v>
      </c>
      <c r="R49" s="168" t="s">
        <v>607</v>
      </c>
      <c r="S49" s="183">
        <f>SUM(S37:S48)</f>
        <v>0</v>
      </c>
      <c r="T49" s="176" t="s">
        <v>909</v>
      </c>
      <c r="U49" s="177" t="s">
        <v>910</v>
      </c>
      <c r="V49" s="178" t="str">
        <f>松山市城北!G49</f>
        <v/>
      </c>
      <c r="W49" s="167" t="s">
        <v>606</v>
      </c>
      <c r="X49" s="168" t="s">
        <v>607</v>
      </c>
      <c r="Y49" s="187">
        <f>SUM(Y41:Y48)</f>
        <v>0</v>
      </c>
      <c r="Z49" s="176" t="s">
        <v>911</v>
      </c>
      <c r="AA49" s="177" t="s">
        <v>912</v>
      </c>
      <c r="AB49" s="178" t="str">
        <f>松山市南東!O12</f>
        <v/>
      </c>
      <c r="AC49" s="176"/>
      <c r="AD49" s="177" t="s">
        <v>913</v>
      </c>
      <c r="AE49" s="178" t="str">
        <f>松山市遠方部!G13</f>
        <v/>
      </c>
      <c r="AF49" s="176"/>
      <c r="AG49" s="177" t="s">
        <v>914</v>
      </c>
      <c r="AH49" s="182" t="str">
        <f>松山市遠方部!O25</f>
        <v/>
      </c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</row>
    <row r="50" spans="1:46" ht="15.65" customHeight="1" thickBot="1">
      <c r="K50" s="176"/>
      <c r="L50" s="177" t="s">
        <v>907</v>
      </c>
      <c r="M50" s="178" t="str">
        <f>松山市中心!N18</f>
        <v/>
      </c>
      <c r="N50" s="176"/>
      <c r="O50" s="177" t="s">
        <v>916</v>
      </c>
      <c r="P50" s="178" t="str">
        <f>松山市城西!G25</f>
        <v/>
      </c>
      <c r="Q50" s="176" t="s">
        <v>917</v>
      </c>
      <c r="R50" s="177" t="s">
        <v>918</v>
      </c>
      <c r="S50" s="178" t="str">
        <f>松山市城西!G29</f>
        <v/>
      </c>
      <c r="T50" s="176" t="s">
        <v>919</v>
      </c>
      <c r="U50" s="177" t="s">
        <v>920</v>
      </c>
      <c r="V50" s="178" t="str">
        <f>松山市城北!G50</f>
        <v/>
      </c>
      <c r="W50" s="176" t="s">
        <v>523</v>
      </c>
      <c r="X50" s="177" t="s">
        <v>921</v>
      </c>
      <c r="Y50" s="206" t="str">
        <f>松山市南東!G11</f>
        <v/>
      </c>
      <c r="Z50" s="176"/>
      <c r="AA50" s="177" t="s">
        <v>922</v>
      </c>
      <c r="AB50" s="178" t="str">
        <f>松山市南東!O13</f>
        <v/>
      </c>
      <c r="AC50" s="176"/>
      <c r="AD50" s="177" t="s">
        <v>923</v>
      </c>
      <c r="AE50" s="178" t="str">
        <f>松山市遠方部!G14</f>
        <v/>
      </c>
      <c r="AF50" s="201" t="s">
        <v>606</v>
      </c>
      <c r="AG50" s="186" t="s">
        <v>607</v>
      </c>
      <c r="AH50" s="184">
        <f>SUM(AH44:AH49)</f>
        <v>0</v>
      </c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</row>
    <row r="51" spans="1:46" ht="15.65" customHeight="1" thickBot="1">
      <c r="K51" s="176"/>
      <c r="L51" s="177" t="s">
        <v>915</v>
      </c>
      <c r="M51" s="178" t="str">
        <f>松山市中心!N19</f>
        <v/>
      </c>
      <c r="N51" s="176"/>
      <c r="O51" s="177" t="s">
        <v>925</v>
      </c>
      <c r="P51" s="178" t="str">
        <f>松山市城西!G26</f>
        <v/>
      </c>
      <c r="Q51" s="176" t="s">
        <v>926</v>
      </c>
      <c r="R51" s="177" t="s">
        <v>927</v>
      </c>
      <c r="S51" s="178" t="str">
        <f>松山市城西!G30</f>
        <v/>
      </c>
      <c r="T51" s="176"/>
      <c r="U51" s="177" t="s">
        <v>928</v>
      </c>
      <c r="V51" s="178" t="str">
        <f>松山市城北!G51</f>
        <v/>
      </c>
      <c r="W51" s="176" t="s">
        <v>558</v>
      </c>
      <c r="X51" s="177" t="s">
        <v>929</v>
      </c>
      <c r="Y51" s="206" t="str">
        <f>松山市南東!G12</f>
        <v/>
      </c>
      <c r="Z51" s="176"/>
      <c r="AA51" s="177" t="s">
        <v>930</v>
      </c>
      <c r="AB51" s="178" t="str">
        <f>松山市南東!O14</f>
        <v/>
      </c>
      <c r="AC51" s="176"/>
      <c r="AD51" s="177" t="s">
        <v>931</v>
      </c>
      <c r="AE51" s="178" t="str">
        <f>松山市遠方部!G15</f>
        <v/>
      </c>
      <c r="AF51" s="239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</row>
    <row r="52" spans="1:46" ht="15.65" customHeight="1" thickBot="1">
      <c r="K52" s="176"/>
      <c r="L52" s="177" t="s">
        <v>924</v>
      </c>
      <c r="M52" s="178" t="str">
        <f>松山市中心!N20</f>
        <v/>
      </c>
      <c r="N52" s="167"/>
      <c r="O52" s="177" t="s">
        <v>933</v>
      </c>
      <c r="P52" s="178" t="str">
        <f>松山市城西!G27</f>
        <v/>
      </c>
      <c r="Q52" s="176" t="s">
        <v>934</v>
      </c>
      <c r="R52" s="177" t="s">
        <v>935</v>
      </c>
      <c r="S52" s="178" t="str">
        <f>松山市城西!G31</f>
        <v/>
      </c>
      <c r="T52" s="176"/>
      <c r="U52" s="177" t="s">
        <v>936</v>
      </c>
      <c r="V52" s="178" t="str">
        <f>松山市城北!G52</f>
        <v/>
      </c>
      <c r="W52" s="176"/>
      <c r="X52" s="177" t="s">
        <v>937</v>
      </c>
      <c r="Y52" s="206" t="str">
        <f>松山市南東!G13</f>
        <v/>
      </c>
      <c r="Z52" s="176"/>
      <c r="AA52" s="177" t="s">
        <v>938</v>
      </c>
      <c r="AB52" s="178" t="str">
        <f>松山市南東!O15</f>
        <v/>
      </c>
      <c r="AC52" s="176"/>
      <c r="AD52" s="177" t="s">
        <v>939</v>
      </c>
      <c r="AE52" s="178" t="str">
        <f>松山市遠方部!G16</f>
        <v/>
      </c>
      <c r="AF52" s="239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</row>
    <row r="53" spans="1:46" ht="15.65" customHeight="1" thickBot="1">
      <c r="A53" s="190" t="s">
        <v>714</v>
      </c>
      <c r="C53" s="165" t="s">
        <v>940</v>
      </c>
      <c r="K53" s="167"/>
      <c r="L53" s="177" t="s">
        <v>932</v>
      </c>
      <c r="M53" s="178" t="str">
        <f>松山市中心!N21</f>
        <v/>
      </c>
      <c r="N53" s="167" t="s">
        <v>606</v>
      </c>
      <c r="O53" s="168" t="s">
        <v>607</v>
      </c>
      <c r="P53" s="183">
        <f>SUM(P36:P52)</f>
        <v>0</v>
      </c>
      <c r="Q53" s="176"/>
      <c r="R53" s="177" t="s">
        <v>941</v>
      </c>
      <c r="S53" s="178" t="str">
        <f>松山市城西!G32</f>
        <v/>
      </c>
      <c r="T53" s="167"/>
      <c r="U53" s="177" t="s">
        <v>942</v>
      </c>
      <c r="V53" s="178" t="str">
        <f>松山市城北!G53</f>
        <v/>
      </c>
      <c r="W53" s="176"/>
      <c r="X53" s="177" t="s">
        <v>943</v>
      </c>
      <c r="Y53" s="206" t="str">
        <f>松山市南東!G14</f>
        <v/>
      </c>
      <c r="Z53" s="176"/>
      <c r="AA53" s="177" t="s">
        <v>944</v>
      </c>
      <c r="AB53" s="178" t="str">
        <f>松山市南東!O16</f>
        <v/>
      </c>
      <c r="AC53" s="176"/>
      <c r="AD53" s="177" t="s">
        <v>945</v>
      </c>
      <c r="AE53" s="178" t="str">
        <f>松山市遠方部!G17</f>
        <v/>
      </c>
      <c r="AF53" s="239"/>
    </row>
    <row r="54" spans="1:46" ht="15.65" customHeight="1" thickBot="1">
      <c r="K54" s="167" t="s">
        <v>606</v>
      </c>
      <c r="L54" s="168" t="s">
        <v>607</v>
      </c>
      <c r="M54" s="183">
        <f>SUM(M43:M53)</f>
        <v>0</v>
      </c>
      <c r="Q54" s="176"/>
      <c r="R54" s="177" t="s">
        <v>947</v>
      </c>
      <c r="S54" s="178" t="str">
        <f>松山市城西!G33</f>
        <v/>
      </c>
      <c r="T54" s="167" t="s">
        <v>606</v>
      </c>
      <c r="U54" s="168" t="s">
        <v>607</v>
      </c>
      <c r="V54" s="174">
        <f>SUM(V49:V53)</f>
        <v>0</v>
      </c>
      <c r="W54" s="176"/>
      <c r="X54" s="177" t="s">
        <v>948</v>
      </c>
      <c r="Y54" s="206" t="str">
        <f>松山市南東!G15</f>
        <v/>
      </c>
      <c r="Z54" s="176"/>
      <c r="AA54" s="177" t="s">
        <v>949</v>
      </c>
      <c r="AB54" s="178" t="str">
        <f>松山市南東!O17</f>
        <v/>
      </c>
      <c r="AC54" s="167"/>
      <c r="AD54" s="177" t="s">
        <v>1012</v>
      </c>
      <c r="AE54" s="191">
        <v>0</v>
      </c>
      <c r="AF54" s="239"/>
    </row>
    <row r="55" spans="1:46" ht="15.65" customHeight="1" thickBot="1">
      <c r="K55" s="176" t="s">
        <v>716</v>
      </c>
      <c r="L55" s="177" t="s">
        <v>946</v>
      </c>
      <c r="M55" s="179" t="str">
        <f>松山市中心!N23</f>
        <v/>
      </c>
      <c r="Q55" s="167"/>
      <c r="R55" s="177" t="s">
        <v>952</v>
      </c>
      <c r="S55" s="208" t="str">
        <f>松山市城西!G34</f>
        <v/>
      </c>
      <c r="W55" s="176"/>
      <c r="X55" s="177" t="s">
        <v>953</v>
      </c>
      <c r="Y55" s="206" t="str">
        <f>松山市南東!G16</f>
        <v/>
      </c>
      <c r="Z55" s="167"/>
      <c r="AA55" s="177" t="s">
        <v>954</v>
      </c>
      <c r="AB55" s="191" t="str">
        <f>松山市南東!O18</f>
        <v/>
      </c>
      <c r="AC55" s="201" t="s">
        <v>606</v>
      </c>
      <c r="AD55" s="209" t="s">
        <v>607</v>
      </c>
      <c r="AE55" s="210">
        <f>SUM(AE47:AE54)</f>
        <v>0</v>
      </c>
      <c r="AF55" s="239"/>
    </row>
    <row r="56" spans="1:46" ht="15.65" customHeight="1" thickBot="1">
      <c r="K56" s="176" t="s">
        <v>950</v>
      </c>
      <c r="L56" s="177" t="s">
        <v>951</v>
      </c>
      <c r="M56" s="179" t="str">
        <f>松山市中心!N24</f>
        <v/>
      </c>
      <c r="O56" s="242" t="s">
        <v>984</v>
      </c>
      <c r="Q56" s="167" t="s">
        <v>606</v>
      </c>
      <c r="R56" s="168" t="s">
        <v>607</v>
      </c>
      <c r="S56" s="200">
        <f>SUM(S50:S55)</f>
        <v>0</v>
      </c>
      <c r="W56" s="176"/>
      <c r="X56" s="177" t="s">
        <v>956</v>
      </c>
      <c r="Y56" s="206" t="str">
        <f>松山市南東!G17</f>
        <v/>
      </c>
      <c r="Z56" s="167" t="s">
        <v>606</v>
      </c>
      <c r="AA56" s="204" t="s">
        <v>607</v>
      </c>
      <c r="AB56" s="241">
        <f>SUM(AB48:AB55)</f>
        <v>0</v>
      </c>
      <c r="AC56" s="211" t="s">
        <v>437</v>
      </c>
      <c r="AD56" s="212" t="s">
        <v>961</v>
      </c>
      <c r="AE56" s="210" t="str">
        <f>松山市遠方部!G19</f>
        <v/>
      </c>
      <c r="AF56" s="239"/>
    </row>
    <row r="57" spans="1:46" ht="15.65" customHeight="1" thickBot="1">
      <c r="K57" s="176"/>
      <c r="L57" s="177" t="s">
        <v>955</v>
      </c>
      <c r="M57" s="179" t="str">
        <f>松山市中心!N25</f>
        <v/>
      </c>
      <c r="O57" s="242" t="s">
        <v>985</v>
      </c>
      <c r="W57" s="176"/>
      <c r="X57" s="177" t="s">
        <v>958</v>
      </c>
      <c r="Y57" s="206" t="str">
        <f>松山市南東!G18</f>
        <v/>
      </c>
      <c r="Z57" s="176" t="s">
        <v>959</v>
      </c>
      <c r="AA57" s="177" t="s">
        <v>960</v>
      </c>
      <c r="AB57" s="179" t="str">
        <f>松山市南東!O20</f>
        <v/>
      </c>
      <c r="AC57" s="207"/>
      <c r="AE57" s="214" t="s">
        <v>966</v>
      </c>
      <c r="AF57" s="215"/>
      <c r="AG57" s="216"/>
      <c r="AH57" s="213">
        <f>M14+M23+M42+M54+M63+P24+P35+P53+S26+S36+S49+S56+V17+V22+V29+V37+V48+V54+Y17+Y22+Y31+Y40+Y49+Y64+AB15+AB22+AB36+AB47+AB56+AB61+AE17+AE24+AE34+AE39+AE45+AE46+AE55+AE56+AH16+AH32+AH43+AH50</f>
        <v>0</v>
      </c>
    </row>
    <row r="58" spans="1:46" ht="15.65" customHeight="1" thickBot="1">
      <c r="K58" s="176"/>
      <c r="L58" s="177" t="s">
        <v>957</v>
      </c>
      <c r="M58" s="179" t="str">
        <f>松山市中心!N26</f>
        <v/>
      </c>
      <c r="W58" s="176"/>
      <c r="X58" s="177" t="s">
        <v>963</v>
      </c>
      <c r="Y58" s="206">
        <f>松山市南東!G19/2</f>
        <v>0</v>
      </c>
      <c r="Z58" s="176" t="s">
        <v>964</v>
      </c>
      <c r="AA58" s="177" t="s">
        <v>965</v>
      </c>
      <c r="AB58" s="179" t="str">
        <f>松山市南東!O21</f>
        <v/>
      </c>
    </row>
    <row r="59" spans="1:46" ht="15.65" customHeight="1" thickBot="1">
      <c r="K59" s="176"/>
      <c r="L59" s="177" t="s">
        <v>962</v>
      </c>
      <c r="M59" s="179" t="str">
        <f>松山市中心!N27</f>
        <v/>
      </c>
      <c r="W59" s="176"/>
      <c r="X59" s="177" t="s">
        <v>963</v>
      </c>
      <c r="Y59" s="206">
        <f>松山市南東!G19/2</f>
        <v>0</v>
      </c>
      <c r="Z59" s="176"/>
      <c r="AA59" s="177" t="s">
        <v>969</v>
      </c>
      <c r="AB59" s="179" t="str">
        <f>松山市南東!O22</f>
        <v/>
      </c>
    </row>
    <row r="60" spans="1:46" ht="15.65" customHeight="1" thickBot="1">
      <c r="K60" s="176"/>
      <c r="L60" s="177" t="s">
        <v>967</v>
      </c>
      <c r="M60" s="179" t="str">
        <f>松山市中心!N28</f>
        <v/>
      </c>
      <c r="W60" s="176"/>
      <c r="X60" s="177" t="s">
        <v>968</v>
      </c>
      <c r="Y60" s="206" t="str">
        <f>松山市南東!G20</f>
        <v/>
      </c>
      <c r="Z60" s="167"/>
      <c r="AA60" s="168"/>
      <c r="AB60" s="183"/>
    </row>
    <row r="61" spans="1:46" ht="15.65" customHeight="1" thickBot="1">
      <c r="K61" s="176"/>
      <c r="L61" s="177" t="s">
        <v>970</v>
      </c>
      <c r="M61" s="179" t="str">
        <f>松山市中心!N29</f>
        <v/>
      </c>
      <c r="W61" s="176"/>
      <c r="X61" s="177" t="s">
        <v>971</v>
      </c>
      <c r="Y61" s="206" t="str">
        <f>松山市南東!G21</f>
        <v/>
      </c>
      <c r="Z61" s="167" t="s">
        <v>606</v>
      </c>
      <c r="AA61" s="168" t="s">
        <v>607</v>
      </c>
      <c r="AB61" s="183">
        <f>SUM(AB57:AB60)</f>
        <v>0</v>
      </c>
    </row>
    <row r="62" spans="1:46" ht="15.65" customHeight="1" thickBot="1">
      <c r="K62" s="167"/>
      <c r="L62" s="168"/>
      <c r="M62" s="183"/>
      <c r="W62" s="176"/>
      <c r="X62" s="177" t="s">
        <v>972</v>
      </c>
      <c r="Y62" s="206" t="str">
        <f>松山市南東!G22</f>
        <v/>
      </c>
    </row>
    <row r="63" spans="1:46" ht="15.65" customHeight="1" thickBot="1">
      <c r="K63" s="167" t="s">
        <v>606</v>
      </c>
      <c r="L63" s="168" t="s">
        <v>607</v>
      </c>
      <c r="M63" s="183">
        <f>SUM(M55:M62)</f>
        <v>0</v>
      </c>
      <c r="W63" s="176"/>
      <c r="X63" s="177" t="s">
        <v>973</v>
      </c>
      <c r="Y63" s="206" t="str">
        <f>松山市南東!G23</f>
        <v/>
      </c>
    </row>
    <row r="64" spans="1:46" ht="15.65" customHeight="1" thickBot="1">
      <c r="W64" s="167" t="s">
        <v>606</v>
      </c>
      <c r="X64" s="168" t="s">
        <v>607</v>
      </c>
      <c r="Y64" s="217">
        <f>SUM(Y50:Y63)</f>
        <v>0</v>
      </c>
    </row>
  </sheetData>
  <mergeCells count="2">
    <mergeCell ref="Y5:Z5"/>
    <mergeCell ref="U1:Y2"/>
  </mergeCells>
  <phoneticPr fontId="2"/>
  <printOptions horizontalCentered="1" verticalCentered="1"/>
  <pageMargins left="0.61" right="0" top="0.18" bottom="0.21" header="0.16" footer="0.21"/>
  <pageSetup paperSize="8" scale="87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C3223-BA38-40BB-B427-CAFBB29647AC}">
  <sheetPr codeName="Sheet14"/>
  <dimension ref="A1:U54"/>
  <sheetViews>
    <sheetView view="pageBreakPreview" zoomScale="70" zoomScaleNormal="100" zoomScaleSheetLayoutView="70" workbookViewId="0">
      <selection activeCell="C2" sqref="C2"/>
    </sheetView>
  </sheetViews>
  <sheetFormatPr defaultRowHeight="13"/>
  <cols>
    <col min="1" max="1" width="3.42578125" style="32" customWidth="1"/>
    <col min="2" max="2" width="5.7109375" style="32" customWidth="1"/>
    <col min="3" max="3" width="4.7109375" style="32" bestFit="1" customWidth="1"/>
    <col min="4" max="4" width="9.0703125" style="32"/>
    <col min="5" max="5" width="7.0703125" style="32" bestFit="1" customWidth="1"/>
    <col min="6" max="6" width="7.5" style="32" bestFit="1" customWidth="1"/>
    <col min="7" max="7" width="0.92578125" style="32" customWidth="1"/>
    <col min="8" max="8" width="3.42578125" style="32" customWidth="1"/>
    <col min="9" max="9" width="0.5" style="32" customWidth="1"/>
    <col min="10" max="10" width="7.0703125" style="32" customWidth="1"/>
    <col min="11" max="11" width="4.7109375" style="32" customWidth="1"/>
    <col min="12" max="12" width="7" style="32" bestFit="1" customWidth="1"/>
    <col min="13" max="13" width="8.0703125" style="32" bestFit="1" customWidth="1"/>
    <col min="14" max="14" width="7.2109375" style="32" bestFit="1" customWidth="1"/>
    <col min="15" max="264" width="9.0703125" style="32"/>
    <col min="265" max="266" width="7.0703125" style="32" bestFit="1" customWidth="1"/>
    <col min="267" max="268" width="9.0703125" style="32"/>
    <col min="269" max="269" width="8.0703125" style="32" bestFit="1" customWidth="1"/>
    <col min="270" max="270" width="7.0703125" style="32" bestFit="1" customWidth="1"/>
    <col min="271" max="520" width="9.0703125" style="32"/>
    <col min="521" max="522" width="7.0703125" style="32" bestFit="1" customWidth="1"/>
    <col min="523" max="524" width="9.0703125" style="32"/>
    <col min="525" max="525" width="8.0703125" style="32" bestFit="1" customWidth="1"/>
    <col min="526" max="526" width="7.0703125" style="32" bestFit="1" customWidth="1"/>
    <col min="527" max="776" width="9.0703125" style="32"/>
    <col min="777" max="778" width="7.0703125" style="32" bestFit="1" customWidth="1"/>
    <col min="779" max="780" width="9.0703125" style="32"/>
    <col min="781" max="781" width="8.0703125" style="32" bestFit="1" customWidth="1"/>
    <col min="782" max="782" width="7.0703125" style="32" bestFit="1" customWidth="1"/>
    <col min="783" max="1032" width="9.0703125" style="32"/>
    <col min="1033" max="1034" width="7.0703125" style="32" bestFit="1" customWidth="1"/>
    <col min="1035" max="1036" width="9.0703125" style="32"/>
    <col min="1037" max="1037" width="8.0703125" style="32" bestFit="1" customWidth="1"/>
    <col min="1038" max="1038" width="7.0703125" style="32" bestFit="1" customWidth="1"/>
    <col min="1039" max="1288" width="9.0703125" style="32"/>
    <col min="1289" max="1290" width="7.0703125" style="32" bestFit="1" customWidth="1"/>
    <col min="1291" max="1292" width="9.0703125" style="32"/>
    <col min="1293" max="1293" width="8.0703125" style="32" bestFit="1" customWidth="1"/>
    <col min="1294" max="1294" width="7.0703125" style="32" bestFit="1" customWidth="1"/>
    <col min="1295" max="1544" width="9.0703125" style="32"/>
    <col min="1545" max="1546" width="7.0703125" style="32" bestFit="1" customWidth="1"/>
    <col min="1547" max="1548" width="9.0703125" style="32"/>
    <col min="1549" max="1549" width="8.0703125" style="32" bestFit="1" customWidth="1"/>
    <col min="1550" max="1550" width="7.0703125" style="32" bestFit="1" customWidth="1"/>
    <col min="1551" max="1800" width="9.0703125" style="32"/>
    <col min="1801" max="1802" width="7.0703125" style="32" bestFit="1" customWidth="1"/>
    <col min="1803" max="1804" width="9.0703125" style="32"/>
    <col min="1805" max="1805" width="8.0703125" style="32" bestFit="1" customWidth="1"/>
    <col min="1806" max="1806" width="7.0703125" style="32" bestFit="1" customWidth="1"/>
    <col min="1807" max="2056" width="9.0703125" style="32"/>
    <col min="2057" max="2058" width="7.0703125" style="32" bestFit="1" customWidth="1"/>
    <col min="2059" max="2060" width="9.0703125" style="32"/>
    <col min="2061" max="2061" width="8.0703125" style="32" bestFit="1" customWidth="1"/>
    <col min="2062" max="2062" width="7.0703125" style="32" bestFit="1" customWidth="1"/>
    <col min="2063" max="2312" width="9.0703125" style="32"/>
    <col min="2313" max="2314" width="7.0703125" style="32" bestFit="1" customWidth="1"/>
    <col min="2315" max="2316" width="9.0703125" style="32"/>
    <col min="2317" max="2317" width="8.0703125" style="32" bestFit="1" customWidth="1"/>
    <col min="2318" max="2318" width="7.0703125" style="32" bestFit="1" customWidth="1"/>
    <col min="2319" max="2568" width="9.0703125" style="32"/>
    <col min="2569" max="2570" width="7.0703125" style="32" bestFit="1" customWidth="1"/>
    <col min="2571" max="2572" width="9.0703125" style="32"/>
    <col min="2573" max="2573" width="8.0703125" style="32" bestFit="1" customWidth="1"/>
    <col min="2574" max="2574" width="7.0703125" style="32" bestFit="1" customWidth="1"/>
    <col min="2575" max="2824" width="9.0703125" style="32"/>
    <col min="2825" max="2826" width="7.0703125" style="32" bestFit="1" customWidth="1"/>
    <col min="2827" max="2828" width="9.0703125" style="32"/>
    <col min="2829" max="2829" width="8.0703125" style="32" bestFit="1" customWidth="1"/>
    <col min="2830" max="2830" width="7.0703125" style="32" bestFit="1" customWidth="1"/>
    <col min="2831" max="3080" width="9.0703125" style="32"/>
    <col min="3081" max="3082" width="7.0703125" style="32" bestFit="1" customWidth="1"/>
    <col min="3083" max="3084" width="9.0703125" style="32"/>
    <col min="3085" max="3085" width="8.0703125" style="32" bestFit="1" customWidth="1"/>
    <col min="3086" max="3086" width="7.0703125" style="32" bestFit="1" customWidth="1"/>
    <col min="3087" max="3336" width="9.0703125" style="32"/>
    <col min="3337" max="3338" width="7.0703125" style="32" bestFit="1" customWidth="1"/>
    <col min="3339" max="3340" width="9.0703125" style="32"/>
    <col min="3341" max="3341" width="8.0703125" style="32" bestFit="1" customWidth="1"/>
    <col min="3342" max="3342" width="7.0703125" style="32" bestFit="1" customWidth="1"/>
    <col min="3343" max="3592" width="9.0703125" style="32"/>
    <col min="3593" max="3594" width="7.0703125" style="32" bestFit="1" customWidth="1"/>
    <col min="3595" max="3596" width="9.0703125" style="32"/>
    <col min="3597" max="3597" width="8.0703125" style="32" bestFit="1" customWidth="1"/>
    <col min="3598" max="3598" width="7.0703125" style="32" bestFit="1" customWidth="1"/>
    <col min="3599" max="3848" width="9.0703125" style="32"/>
    <col min="3849" max="3850" width="7.0703125" style="32" bestFit="1" customWidth="1"/>
    <col min="3851" max="3852" width="9.0703125" style="32"/>
    <col min="3853" max="3853" width="8.0703125" style="32" bestFit="1" customWidth="1"/>
    <col min="3854" max="3854" width="7.0703125" style="32" bestFit="1" customWidth="1"/>
    <col min="3855" max="4104" width="9.0703125" style="32"/>
    <col min="4105" max="4106" width="7.0703125" style="32" bestFit="1" customWidth="1"/>
    <col min="4107" max="4108" width="9.0703125" style="32"/>
    <col min="4109" max="4109" width="8.0703125" style="32" bestFit="1" customWidth="1"/>
    <col min="4110" max="4110" width="7.0703125" style="32" bestFit="1" customWidth="1"/>
    <col min="4111" max="4360" width="9.0703125" style="32"/>
    <col min="4361" max="4362" width="7.0703125" style="32" bestFit="1" customWidth="1"/>
    <col min="4363" max="4364" width="9.0703125" style="32"/>
    <col min="4365" max="4365" width="8.0703125" style="32" bestFit="1" customWidth="1"/>
    <col min="4366" max="4366" width="7.0703125" style="32" bestFit="1" customWidth="1"/>
    <col min="4367" max="4616" width="9.0703125" style="32"/>
    <col min="4617" max="4618" width="7.0703125" style="32" bestFit="1" customWidth="1"/>
    <col min="4619" max="4620" width="9.0703125" style="32"/>
    <col min="4621" max="4621" width="8.0703125" style="32" bestFit="1" customWidth="1"/>
    <col min="4622" max="4622" width="7.0703125" style="32" bestFit="1" customWidth="1"/>
    <col min="4623" max="4872" width="9.0703125" style="32"/>
    <col min="4873" max="4874" width="7.0703125" style="32" bestFit="1" customWidth="1"/>
    <col min="4875" max="4876" width="9.0703125" style="32"/>
    <col min="4877" max="4877" width="8.0703125" style="32" bestFit="1" customWidth="1"/>
    <col min="4878" max="4878" width="7.0703125" style="32" bestFit="1" customWidth="1"/>
    <col min="4879" max="5128" width="9.0703125" style="32"/>
    <col min="5129" max="5130" width="7.0703125" style="32" bestFit="1" customWidth="1"/>
    <col min="5131" max="5132" width="9.0703125" style="32"/>
    <col min="5133" max="5133" width="8.0703125" style="32" bestFit="1" customWidth="1"/>
    <col min="5134" max="5134" width="7.0703125" style="32" bestFit="1" customWidth="1"/>
    <col min="5135" max="5384" width="9.0703125" style="32"/>
    <col min="5385" max="5386" width="7.0703125" style="32" bestFit="1" customWidth="1"/>
    <col min="5387" max="5388" width="9.0703125" style="32"/>
    <col min="5389" max="5389" width="8.0703125" style="32" bestFit="1" customWidth="1"/>
    <col min="5390" max="5390" width="7.0703125" style="32" bestFit="1" customWidth="1"/>
    <col min="5391" max="5640" width="9.0703125" style="32"/>
    <col min="5641" max="5642" width="7.0703125" style="32" bestFit="1" customWidth="1"/>
    <col min="5643" max="5644" width="9.0703125" style="32"/>
    <col min="5645" max="5645" width="8.0703125" style="32" bestFit="1" customWidth="1"/>
    <col min="5646" max="5646" width="7.0703125" style="32" bestFit="1" customWidth="1"/>
    <col min="5647" max="5896" width="9.0703125" style="32"/>
    <col min="5897" max="5898" width="7.0703125" style="32" bestFit="1" customWidth="1"/>
    <col min="5899" max="5900" width="9.0703125" style="32"/>
    <col min="5901" max="5901" width="8.0703125" style="32" bestFit="1" customWidth="1"/>
    <col min="5902" max="5902" width="7.0703125" style="32" bestFit="1" customWidth="1"/>
    <col min="5903" max="6152" width="9.0703125" style="32"/>
    <col min="6153" max="6154" width="7.0703125" style="32" bestFit="1" customWidth="1"/>
    <col min="6155" max="6156" width="9.0703125" style="32"/>
    <col min="6157" max="6157" width="8.0703125" style="32" bestFit="1" customWidth="1"/>
    <col min="6158" max="6158" width="7.0703125" style="32" bestFit="1" customWidth="1"/>
    <col min="6159" max="6408" width="9.0703125" style="32"/>
    <col min="6409" max="6410" width="7.0703125" style="32" bestFit="1" customWidth="1"/>
    <col min="6411" max="6412" width="9.0703125" style="32"/>
    <col min="6413" max="6413" width="8.0703125" style="32" bestFit="1" customWidth="1"/>
    <col min="6414" max="6414" width="7.0703125" style="32" bestFit="1" customWidth="1"/>
    <col min="6415" max="6664" width="9.0703125" style="32"/>
    <col min="6665" max="6666" width="7.0703125" style="32" bestFit="1" customWidth="1"/>
    <col min="6667" max="6668" width="9.0703125" style="32"/>
    <col min="6669" max="6669" width="8.0703125" style="32" bestFit="1" customWidth="1"/>
    <col min="6670" max="6670" width="7.0703125" style="32" bestFit="1" customWidth="1"/>
    <col min="6671" max="6920" width="9.0703125" style="32"/>
    <col min="6921" max="6922" width="7.0703125" style="32" bestFit="1" customWidth="1"/>
    <col min="6923" max="6924" width="9.0703125" style="32"/>
    <col min="6925" max="6925" width="8.0703125" style="32" bestFit="1" customWidth="1"/>
    <col min="6926" max="6926" width="7.0703125" style="32" bestFit="1" customWidth="1"/>
    <col min="6927" max="7176" width="9.0703125" style="32"/>
    <col min="7177" max="7178" width="7.0703125" style="32" bestFit="1" customWidth="1"/>
    <col min="7179" max="7180" width="9.0703125" style="32"/>
    <col min="7181" max="7181" width="8.0703125" style="32" bestFit="1" customWidth="1"/>
    <col min="7182" max="7182" width="7.0703125" style="32" bestFit="1" customWidth="1"/>
    <col min="7183" max="7432" width="9.0703125" style="32"/>
    <col min="7433" max="7434" width="7.0703125" style="32" bestFit="1" customWidth="1"/>
    <col min="7435" max="7436" width="9.0703125" style="32"/>
    <col min="7437" max="7437" width="8.0703125" style="32" bestFit="1" customWidth="1"/>
    <col min="7438" max="7438" width="7.0703125" style="32" bestFit="1" customWidth="1"/>
    <col min="7439" max="7688" width="9.0703125" style="32"/>
    <col min="7689" max="7690" width="7.0703125" style="32" bestFit="1" customWidth="1"/>
    <col min="7691" max="7692" width="9.0703125" style="32"/>
    <col min="7693" max="7693" width="8.0703125" style="32" bestFit="1" customWidth="1"/>
    <col min="7694" max="7694" width="7.0703125" style="32" bestFit="1" customWidth="1"/>
    <col min="7695" max="7944" width="9.0703125" style="32"/>
    <col min="7945" max="7946" width="7.0703125" style="32" bestFit="1" customWidth="1"/>
    <col min="7947" max="7948" width="9.0703125" style="32"/>
    <col min="7949" max="7949" width="8.0703125" style="32" bestFit="1" customWidth="1"/>
    <col min="7950" max="7950" width="7.0703125" style="32" bestFit="1" customWidth="1"/>
    <col min="7951" max="8200" width="9.0703125" style="32"/>
    <col min="8201" max="8202" width="7.0703125" style="32" bestFit="1" customWidth="1"/>
    <col min="8203" max="8204" width="9.0703125" style="32"/>
    <col min="8205" max="8205" width="8.0703125" style="32" bestFit="1" customWidth="1"/>
    <col min="8206" max="8206" width="7.0703125" style="32" bestFit="1" customWidth="1"/>
    <col min="8207" max="8456" width="9.0703125" style="32"/>
    <col min="8457" max="8458" width="7.0703125" style="32" bestFit="1" customWidth="1"/>
    <col min="8459" max="8460" width="9.0703125" style="32"/>
    <col min="8461" max="8461" width="8.0703125" style="32" bestFit="1" customWidth="1"/>
    <col min="8462" max="8462" width="7.0703125" style="32" bestFit="1" customWidth="1"/>
    <col min="8463" max="8712" width="9.0703125" style="32"/>
    <col min="8713" max="8714" width="7.0703125" style="32" bestFit="1" customWidth="1"/>
    <col min="8715" max="8716" width="9.0703125" style="32"/>
    <col min="8717" max="8717" width="8.0703125" style="32" bestFit="1" customWidth="1"/>
    <col min="8718" max="8718" width="7.0703125" style="32" bestFit="1" customWidth="1"/>
    <col min="8719" max="8968" width="9.0703125" style="32"/>
    <col min="8969" max="8970" width="7.0703125" style="32" bestFit="1" customWidth="1"/>
    <col min="8971" max="8972" width="9.0703125" style="32"/>
    <col min="8973" max="8973" width="8.0703125" style="32" bestFit="1" customWidth="1"/>
    <col min="8974" max="8974" width="7.0703125" style="32" bestFit="1" customWidth="1"/>
    <col min="8975" max="9224" width="9.0703125" style="32"/>
    <col min="9225" max="9226" width="7.0703125" style="32" bestFit="1" customWidth="1"/>
    <col min="9227" max="9228" width="9.0703125" style="32"/>
    <col min="9229" max="9229" width="8.0703125" style="32" bestFit="1" customWidth="1"/>
    <col min="9230" max="9230" width="7.0703125" style="32" bestFit="1" customWidth="1"/>
    <col min="9231" max="9480" width="9.0703125" style="32"/>
    <col min="9481" max="9482" width="7.0703125" style="32" bestFit="1" customWidth="1"/>
    <col min="9483" max="9484" width="9.0703125" style="32"/>
    <col min="9485" max="9485" width="8.0703125" style="32" bestFit="1" customWidth="1"/>
    <col min="9486" max="9486" width="7.0703125" style="32" bestFit="1" customWidth="1"/>
    <col min="9487" max="9736" width="9.0703125" style="32"/>
    <col min="9737" max="9738" width="7.0703125" style="32" bestFit="1" customWidth="1"/>
    <col min="9739" max="9740" width="9.0703125" style="32"/>
    <col min="9741" max="9741" width="8.0703125" style="32" bestFit="1" customWidth="1"/>
    <col min="9742" max="9742" width="7.0703125" style="32" bestFit="1" customWidth="1"/>
    <col min="9743" max="9992" width="9.0703125" style="32"/>
    <col min="9993" max="9994" width="7.0703125" style="32" bestFit="1" customWidth="1"/>
    <col min="9995" max="9996" width="9.0703125" style="32"/>
    <col min="9997" max="9997" width="8.0703125" style="32" bestFit="1" customWidth="1"/>
    <col min="9998" max="9998" width="7.0703125" style="32" bestFit="1" customWidth="1"/>
    <col min="9999" max="10248" width="9.0703125" style="32"/>
    <col min="10249" max="10250" width="7.0703125" style="32" bestFit="1" customWidth="1"/>
    <col min="10251" max="10252" width="9.0703125" style="32"/>
    <col min="10253" max="10253" width="8.0703125" style="32" bestFit="1" customWidth="1"/>
    <col min="10254" max="10254" width="7.0703125" style="32" bestFit="1" customWidth="1"/>
    <col min="10255" max="10504" width="9.0703125" style="32"/>
    <col min="10505" max="10506" width="7.0703125" style="32" bestFit="1" customWidth="1"/>
    <col min="10507" max="10508" width="9.0703125" style="32"/>
    <col min="10509" max="10509" width="8.0703125" style="32" bestFit="1" customWidth="1"/>
    <col min="10510" max="10510" width="7.0703125" style="32" bestFit="1" customWidth="1"/>
    <col min="10511" max="10760" width="9.0703125" style="32"/>
    <col min="10761" max="10762" width="7.0703125" style="32" bestFit="1" customWidth="1"/>
    <col min="10763" max="10764" width="9.0703125" style="32"/>
    <col min="10765" max="10765" width="8.0703125" style="32" bestFit="1" customWidth="1"/>
    <col min="10766" max="10766" width="7.0703125" style="32" bestFit="1" customWidth="1"/>
    <col min="10767" max="11016" width="9.0703125" style="32"/>
    <col min="11017" max="11018" width="7.0703125" style="32" bestFit="1" customWidth="1"/>
    <col min="11019" max="11020" width="9.0703125" style="32"/>
    <col min="11021" max="11021" width="8.0703125" style="32" bestFit="1" customWidth="1"/>
    <col min="11022" max="11022" width="7.0703125" style="32" bestFit="1" customWidth="1"/>
    <col min="11023" max="11272" width="9.0703125" style="32"/>
    <col min="11273" max="11274" width="7.0703125" style="32" bestFit="1" customWidth="1"/>
    <col min="11275" max="11276" width="9.0703125" style="32"/>
    <col min="11277" max="11277" width="8.0703125" style="32" bestFit="1" customWidth="1"/>
    <col min="11278" max="11278" width="7.0703125" style="32" bestFit="1" customWidth="1"/>
    <col min="11279" max="11528" width="9.0703125" style="32"/>
    <col min="11529" max="11530" width="7.0703125" style="32" bestFit="1" customWidth="1"/>
    <col min="11531" max="11532" width="9.0703125" style="32"/>
    <col min="11533" max="11533" width="8.0703125" style="32" bestFit="1" customWidth="1"/>
    <col min="11534" max="11534" width="7.0703125" style="32" bestFit="1" customWidth="1"/>
    <col min="11535" max="11784" width="9.0703125" style="32"/>
    <col min="11785" max="11786" width="7.0703125" style="32" bestFit="1" customWidth="1"/>
    <col min="11787" max="11788" width="9.0703125" style="32"/>
    <col min="11789" max="11789" width="8.0703125" style="32" bestFit="1" customWidth="1"/>
    <col min="11790" max="11790" width="7.0703125" style="32" bestFit="1" customWidth="1"/>
    <col min="11791" max="12040" width="9.0703125" style="32"/>
    <col min="12041" max="12042" width="7.0703125" style="32" bestFit="1" customWidth="1"/>
    <col min="12043" max="12044" width="9.0703125" style="32"/>
    <col min="12045" max="12045" width="8.0703125" style="32" bestFit="1" customWidth="1"/>
    <col min="12046" max="12046" width="7.0703125" style="32" bestFit="1" customWidth="1"/>
    <col min="12047" max="12296" width="9.0703125" style="32"/>
    <col min="12297" max="12298" width="7.0703125" style="32" bestFit="1" customWidth="1"/>
    <col min="12299" max="12300" width="9.0703125" style="32"/>
    <col min="12301" max="12301" width="8.0703125" style="32" bestFit="1" customWidth="1"/>
    <col min="12302" max="12302" width="7.0703125" style="32" bestFit="1" customWidth="1"/>
    <col min="12303" max="12552" width="9.0703125" style="32"/>
    <col min="12553" max="12554" width="7.0703125" style="32" bestFit="1" customWidth="1"/>
    <col min="12555" max="12556" width="9.0703125" style="32"/>
    <col min="12557" max="12557" width="8.0703125" style="32" bestFit="1" customWidth="1"/>
    <col min="12558" max="12558" width="7.0703125" style="32" bestFit="1" customWidth="1"/>
    <col min="12559" max="12808" width="9.0703125" style="32"/>
    <col min="12809" max="12810" width="7.0703125" style="32" bestFit="1" customWidth="1"/>
    <col min="12811" max="12812" width="9.0703125" style="32"/>
    <col min="12813" max="12813" width="8.0703125" style="32" bestFit="1" customWidth="1"/>
    <col min="12814" max="12814" width="7.0703125" style="32" bestFit="1" customWidth="1"/>
    <col min="12815" max="13064" width="9.0703125" style="32"/>
    <col min="13065" max="13066" width="7.0703125" style="32" bestFit="1" customWidth="1"/>
    <col min="13067" max="13068" width="9.0703125" style="32"/>
    <col min="13069" max="13069" width="8.0703125" style="32" bestFit="1" customWidth="1"/>
    <col min="13070" max="13070" width="7.0703125" style="32" bestFit="1" customWidth="1"/>
    <col min="13071" max="13320" width="9.0703125" style="32"/>
    <col min="13321" max="13322" width="7.0703125" style="32" bestFit="1" customWidth="1"/>
    <col min="13323" max="13324" width="9.0703125" style="32"/>
    <col min="13325" max="13325" width="8.0703125" style="32" bestFit="1" customWidth="1"/>
    <col min="13326" max="13326" width="7.0703125" style="32" bestFit="1" customWidth="1"/>
    <col min="13327" max="13576" width="9.0703125" style="32"/>
    <col min="13577" max="13578" width="7.0703125" style="32" bestFit="1" customWidth="1"/>
    <col min="13579" max="13580" width="9.0703125" style="32"/>
    <col min="13581" max="13581" width="8.0703125" style="32" bestFit="1" customWidth="1"/>
    <col min="13582" max="13582" width="7.0703125" style="32" bestFit="1" customWidth="1"/>
    <col min="13583" max="13832" width="9.0703125" style="32"/>
    <col min="13833" max="13834" width="7.0703125" style="32" bestFit="1" customWidth="1"/>
    <col min="13835" max="13836" width="9.0703125" style="32"/>
    <col min="13837" max="13837" width="8.0703125" style="32" bestFit="1" customWidth="1"/>
    <col min="13838" max="13838" width="7.0703125" style="32" bestFit="1" customWidth="1"/>
    <col min="13839" max="14088" width="9.0703125" style="32"/>
    <col min="14089" max="14090" width="7.0703125" style="32" bestFit="1" customWidth="1"/>
    <col min="14091" max="14092" width="9.0703125" style="32"/>
    <col min="14093" max="14093" width="8.0703125" style="32" bestFit="1" customWidth="1"/>
    <col min="14094" max="14094" width="7.0703125" style="32" bestFit="1" customWidth="1"/>
    <col min="14095" max="14344" width="9.0703125" style="32"/>
    <col min="14345" max="14346" width="7.0703125" style="32" bestFit="1" customWidth="1"/>
    <col min="14347" max="14348" width="9.0703125" style="32"/>
    <col min="14349" max="14349" width="8.0703125" style="32" bestFit="1" customWidth="1"/>
    <col min="14350" max="14350" width="7.0703125" style="32" bestFit="1" customWidth="1"/>
    <col min="14351" max="14600" width="9.0703125" style="32"/>
    <col min="14601" max="14602" width="7.0703125" style="32" bestFit="1" customWidth="1"/>
    <col min="14603" max="14604" width="9.0703125" style="32"/>
    <col min="14605" max="14605" width="8.0703125" style="32" bestFit="1" customWidth="1"/>
    <col min="14606" max="14606" width="7.0703125" style="32" bestFit="1" customWidth="1"/>
    <col min="14607" max="14856" width="9.0703125" style="32"/>
    <col min="14857" max="14858" width="7.0703125" style="32" bestFit="1" customWidth="1"/>
    <col min="14859" max="14860" width="9.0703125" style="32"/>
    <col min="14861" max="14861" width="8.0703125" style="32" bestFit="1" customWidth="1"/>
    <col min="14862" max="14862" width="7.0703125" style="32" bestFit="1" customWidth="1"/>
    <col min="14863" max="15112" width="9.0703125" style="32"/>
    <col min="15113" max="15114" width="7.0703125" style="32" bestFit="1" customWidth="1"/>
    <col min="15115" max="15116" width="9.0703125" style="32"/>
    <col min="15117" max="15117" width="8.0703125" style="32" bestFit="1" customWidth="1"/>
    <col min="15118" max="15118" width="7.0703125" style="32" bestFit="1" customWidth="1"/>
    <col min="15119" max="15368" width="9.0703125" style="32"/>
    <col min="15369" max="15370" width="7.0703125" style="32" bestFit="1" customWidth="1"/>
    <col min="15371" max="15372" width="9.0703125" style="32"/>
    <col min="15373" max="15373" width="8.0703125" style="32" bestFit="1" customWidth="1"/>
    <col min="15374" max="15374" width="7.0703125" style="32" bestFit="1" customWidth="1"/>
    <col min="15375" max="15624" width="9.0703125" style="32"/>
    <col min="15625" max="15626" width="7.0703125" style="32" bestFit="1" customWidth="1"/>
    <col min="15627" max="15628" width="9.0703125" style="32"/>
    <col min="15629" max="15629" width="8.0703125" style="32" bestFit="1" customWidth="1"/>
    <col min="15630" max="15630" width="7.0703125" style="32" bestFit="1" customWidth="1"/>
    <col min="15631" max="15880" width="9.0703125" style="32"/>
    <col min="15881" max="15882" width="7.0703125" style="32" bestFit="1" customWidth="1"/>
    <col min="15883" max="15884" width="9.0703125" style="32"/>
    <col min="15885" max="15885" width="8.0703125" style="32" bestFit="1" customWidth="1"/>
    <col min="15886" max="15886" width="7.0703125" style="32" bestFit="1" customWidth="1"/>
    <col min="15887" max="16136" width="9.0703125" style="32"/>
    <col min="16137" max="16138" width="7.0703125" style="32" bestFit="1" customWidth="1"/>
    <col min="16139" max="16140" width="9.0703125" style="32"/>
    <col min="16141" max="16141" width="8.0703125" style="32" bestFit="1" customWidth="1"/>
    <col min="16142" max="16142" width="7.0703125" style="32" bestFit="1" customWidth="1"/>
    <col min="16143" max="16383" width="9.0703125" style="32"/>
    <col min="16384" max="16384" width="9.0703125" style="32" customWidth="1"/>
  </cols>
  <sheetData>
    <row r="1" spans="1:21" ht="23.25" customHeight="1">
      <c r="E1" s="459"/>
      <c r="F1" s="460"/>
      <c r="G1" s="48"/>
      <c r="H1" s="48"/>
      <c r="I1" s="48"/>
      <c r="J1" s="48"/>
      <c r="K1" s="461">
        <f>賃貸集合住宅!L3</f>
        <v>0</v>
      </c>
      <c r="L1" s="461"/>
      <c r="M1" s="32" t="s">
        <v>21</v>
      </c>
    </row>
    <row r="2" spans="1:21" ht="24.75" customHeight="1" thickBot="1">
      <c r="B2" s="32" t="s">
        <v>115</v>
      </c>
      <c r="D2" s="462">
        <f>賃貸集合住宅!B41</f>
        <v>0</v>
      </c>
      <c r="E2" s="462"/>
      <c r="F2" s="462"/>
      <c r="G2" s="462"/>
      <c r="H2" s="462"/>
      <c r="I2" s="462"/>
      <c r="J2" s="462"/>
      <c r="K2" s="462"/>
      <c r="L2" s="462"/>
      <c r="T2" s="459"/>
      <c r="U2" s="460"/>
    </row>
    <row r="3" spans="1:21" ht="14">
      <c r="R3" s="459"/>
      <c r="S3" s="460"/>
    </row>
    <row r="4" spans="1:21" ht="19.5" customHeight="1" thickBot="1">
      <c r="A4" s="52" t="s">
        <v>43</v>
      </c>
      <c r="B4" s="53"/>
      <c r="C4" s="11" t="s">
        <v>67</v>
      </c>
      <c r="D4" s="457" t="s">
        <v>978</v>
      </c>
      <c r="E4" s="457"/>
      <c r="F4" s="457"/>
      <c r="G4" s="29"/>
      <c r="H4" s="29"/>
      <c r="I4" s="29"/>
      <c r="J4" s="29"/>
      <c r="L4" s="32" t="s">
        <v>114</v>
      </c>
      <c r="M4" s="49">
        <f>賃貸集合住宅!C6</f>
        <v>0</v>
      </c>
    </row>
    <row r="5" spans="1:21" ht="17" thickBot="1">
      <c r="A5" s="53" t="s">
        <v>113</v>
      </c>
      <c r="C5" s="30"/>
      <c r="D5" s="458"/>
      <c r="E5" s="458"/>
      <c r="F5" s="458"/>
      <c r="G5" s="29"/>
      <c r="H5" s="29"/>
      <c r="I5" s="29"/>
      <c r="J5" s="29"/>
    </row>
    <row r="6" spans="1:21" ht="19.5" customHeight="1">
      <c r="A6" s="54" t="s">
        <v>112</v>
      </c>
      <c r="K6" s="442" t="s">
        <v>111</v>
      </c>
      <c r="L6" s="442"/>
      <c r="M6" s="112">
        <f>松山市遠方部!O28</f>
        <v>0</v>
      </c>
    </row>
    <row r="7" spans="1:21" ht="19.5" customHeight="1" thickBot="1">
      <c r="A7" s="54"/>
      <c r="B7" s="53" t="s">
        <v>974</v>
      </c>
      <c r="C7" s="224" t="s">
        <v>975</v>
      </c>
      <c r="K7" s="221"/>
      <c r="L7" s="221"/>
      <c r="M7" s="112"/>
    </row>
    <row r="8" spans="1:21" ht="13" customHeight="1">
      <c r="B8" s="431"/>
      <c r="C8" s="451" t="s">
        <v>110</v>
      </c>
      <c r="D8" s="452"/>
      <c r="E8" s="452"/>
      <c r="F8" s="452"/>
      <c r="G8" s="452"/>
      <c r="H8" s="452"/>
      <c r="I8" s="452"/>
      <c r="J8" s="452"/>
      <c r="K8" s="452"/>
      <c r="L8" s="452"/>
      <c r="M8" s="453"/>
    </row>
    <row r="9" spans="1:21" ht="14.25" customHeight="1" thickBot="1">
      <c r="B9" s="432"/>
      <c r="C9" s="454"/>
      <c r="D9" s="455"/>
      <c r="E9" s="455"/>
      <c r="F9" s="455"/>
      <c r="G9" s="455"/>
      <c r="H9" s="455"/>
      <c r="I9" s="455"/>
      <c r="J9" s="455"/>
      <c r="K9" s="455"/>
      <c r="L9" s="455"/>
      <c r="M9" s="456"/>
    </row>
    <row r="10" spans="1:21" ht="22.5" customHeight="1" thickBot="1">
      <c r="A10" s="225" t="s">
        <v>43</v>
      </c>
      <c r="B10" s="226" t="s">
        <v>430</v>
      </c>
      <c r="C10" s="223" t="s">
        <v>67</v>
      </c>
      <c r="D10" s="26" t="s">
        <v>108</v>
      </c>
      <c r="E10" s="26" t="s">
        <v>107</v>
      </c>
      <c r="F10" s="25" t="s">
        <v>106</v>
      </c>
      <c r="G10" s="28"/>
      <c r="H10" s="443" t="s">
        <v>109</v>
      </c>
      <c r="I10" s="444"/>
      <c r="J10" s="445"/>
      <c r="K10" s="27"/>
      <c r="L10" s="26" t="s">
        <v>108</v>
      </c>
      <c r="M10" s="26" t="s">
        <v>107</v>
      </c>
      <c r="N10" s="25" t="s">
        <v>106</v>
      </c>
    </row>
    <row r="11" spans="1:21" ht="20.149999999999999" customHeight="1">
      <c r="A11" s="446"/>
      <c r="B11" s="448" t="s">
        <v>8</v>
      </c>
      <c r="C11" s="11" t="str">
        <f>IF($A$4=$A$14,$C$4,"")</f>
        <v/>
      </c>
      <c r="D11" s="23" t="s">
        <v>105</v>
      </c>
      <c r="E11" s="67">
        <v>115</v>
      </c>
      <c r="F11" s="14" t="str">
        <f>IF(C11=$C$4,E11,IF($A$4=$B$8,E11,""))</f>
        <v/>
      </c>
      <c r="G11" s="7"/>
      <c r="H11" s="18"/>
      <c r="I11" s="17"/>
      <c r="J11" s="433" t="s">
        <v>7</v>
      </c>
      <c r="K11" s="11" t="str">
        <f t="shared" ref="K11:K14" si="0">IF($A$4=$H$16,$C$4,"")</f>
        <v/>
      </c>
      <c r="L11" s="23" t="s">
        <v>104</v>
      </c>
      <c r="M11" s="67">
        <v>5</v>
      </c>
      <c r="N11" s="14" t="str">
        <f t="shared" ref="N11:N21" si="1">IF(K11=$C$4,M11,IF($A$4=$B$8,M11,""))</f>
        <v/>
      </c>
    </row>
    <row r="12" spans="1:21" ht="20.149999999999999" customHeight="1">
      <c r="A12" s="447"/>
      <c r="B12" s="449"/>
      <c r="C12" s="11" t="str">
        <f t="shared" ref="C12:C17" si="2">IF($A$4=$A$14,$C$4,"")</f>
        <v/>
      </c>
      <c r="D12" s="12" t="s">
        <v>103</v>
      </c>
      <c r="E12" s="68">
        <v>45</v>
      </c>
      <c r="F12" s="14" t="str">
        <f>IF(C12=$C$4,E12,IF($A$4=$B$8,E12,""))</f>
        <v/>
      </c>
      <c r="G12" s="7"/>
      <c r="H12" s="8"/>
      <c r="I12" s="7"/>
      <c r="J12" s="434"/>
      <c r="K12" s="11" t="str">
        <f t="shared" si="0"/>
        <v/>
      </c>
      <c r="L12" s="12" t="s">
        <v>102</v>
      </c>
      <c r="M12" s="68">
        <v>240</v>
      </c>
      <c r="N12" s="14" t="str">
        <f t="shared" si="1"/>
        <v/>
      </c>
    </row>
    <row r="13" spans="1:21" ht="20.149999999999999" customHeight="1">
      <c r="A13" s="447"/>
      <c r="B13" s="449"/>
      <c r="C13" s="11" t="str">
        <f t="shared" si="2"/>
        <v/>
      </c>
      <c r="D13" s="13" t="s">
        <v>101</v>
      </c>
      <c r="E13" s="69">
        <v>345</v>
      </c>
      <c r="F13" s="14" t="str">
        <f t="shared" ref="F13:F17" si="3">IF(C13=$C$4,E13,IF($A$4=$B$8,E13,""))</f>
        <v/>
      </c>
      <c r="G13" s="7"/>
      <c r="H13" s="8"/>
      <c r="I13" s="7"/>
      <c r="J13" s="434"/>
      <c r="K13" s="11" t="str">
        <f t="shared" si="0"/>
        <v/>
      </c>
      <c r="L13" s="12" t="s">
        <v>100</v>
      </c>
      <c r="M13" s="68">
        <v>275</v>
      </c>
      <c r="N13" s="14" t="str">
        <f t="shared" si="1"/>
        <v/>
      </c>
    </row>
    <row r="14" spans="1:21" ht="20.149999999999999" customHeight="1">
      <c r="A14" s="52"/>
      <c r="B14" s="449"/>
      <c r="C14" s="11" t="str">
        <f t="shared" si="2"/>
        <v/>
      </c>
      <c r="D14" s="12" t="s">
        <v>99</v>
      </c>
      <c r="E14" s="68">
        <v>185</v>
      </c>
      <c r="F14" s="14" t="str">
        <f t="shared" si="3"/>
        <v/>
      </c>
      <c r="G14" s="7"/>
      <c r="H14" s="8"/>
      <c r="I14" s="7"/>
      <c r="J14" s="434"/>
      <c r="K14" s="11" t="str">
        <f t="shared" si="0"/>
        <v/>
      </c>
      <c r="L14" s="12" t="s">
        <v>98</v>
      </c>
      <c r="M14" s="68">
        <v>225</v>
      </c>
      <c r="N14" s="14" t="str">
        <f t="shared" si="1"/>
        <v/>
      </c>
    </row>
    <row r="15" spans="1:21" ht="20.149999999999999" customHeight="1">
      <c r="A15" s="447"/>
      <c r="B15" s="449"/>
      <c r="C15" s="11" t="str">
        <f t="shared" si="2"/>
        <v/>
      </c>
      <c r="D15" s="12" t="s">
        <v>97</v>
      </c>
      <c r="E15" s="68">
        <v>300</v>
      </c>
      <c r="F15" s="14" t="str">
        <f t="shared" si="3"/>
        <v/>
      </c>
      <c r="G15" s="7"/>
      <c r="H15" s="8"/>
      <c r="I15" s="7"/>
      <c r="J15" s="434"/>
      <c r="K15" s="11" t="str">
        <f>IF($A$4=$H$16,$C$4,"")</f>
        <v/>
      </c>
      <c r="L15" s="22" t="s">
        <v>96</v>
      </c>
      <c r="M15" s="68">
        <v>60</v>
      </c>
      <c r="N15" s="14" t="str">
        <f t="shared" si="1"/>
        <v/>
      </c>
    </row>
    <row r="16" spans="1:21" ht="20.149999999999999" customHeight="1">
      <c r="A16" s="447"/>
      <c r="B16" s="449"/>
      <c r="C16" s="11" t="str">
        <f t="shared" si="2"/>
        <v/>
      </c>
      <c r="D16" s="12" t="s">
        <v>95</v>
      </c>
      <c r="E16" s="68">
        <v>230</v>
      </c>
      <c r="F16" s="14" t="str">
        <f t="shared" si="3"/>
        <v/>
      </c>
      <c r="G16" s="7"/>
      <c r="H16" s="52"/>
      <c r="I16" s="7"/>
      <c r="J16" s="434"/>
      <c r="K16" s="11" t="str">
        <f t="shared" ref="K16:K21" si="4">IF($A$4=$H$16,$C$4,"")</f>
        <v/>
      </c>
      <c r="L16" s="12" t="s">
        <v>94</v>
      </c>
      <c r="M16" s="68">
        <v>135</v>
      </c>
      <c r="N16" s="14" t="str">
        <f t="shared" si="1"/>
        <v/>
      </c>
    </row>
    <row r="17" spans="1:14" ht="20.149999999999999" customHeight="1" thickBot="1">
      <c r="A17" s="447"/>
      <c r="B17" s="449"/>
      <c r="C17" s="11" t="str">
        <f t="shared" si="2"/>
        <v/>
      </c>
      <c r="D17" s="13" t="s">
        <v>93</v>
      </c>
      <c r="E17" s="69">
        <v>230</v>
      </c>
      <c r="F17" s="14" t="str">
        <f t="shared" si="3"/>
        <v/>
      </c>
      <c r="G17" s="7"/>
      <c r="H17" s="8"/>
      <c r="I17" s="7"/>
      <c r="J17" s="434"/>
      <c r="K17" s="11" t="str">
        <f t="shared" si="4"/>
        <v/>
      </c>
      <c r="L17" s="12" t="s">
        <v>92</v>
      </c>
      <c r="M17" s="68">
        <v>170</v>
      </c>
      <c r="N17" s="14" t="str">
        <f t="shared" si="1"/>
        <v/>
      </c>
    </row>
    <row r="18" spans="1:14" ht="20.149999999999999" customHeight="1" thickBot="1">
      <c r="A18" s="57"/>
      <c r="B18" s="119">
        <f>IF(A4=$A$14,E18,IF(A4=$B$8,E18,0))</f>
        <v>0</v>
      </c>
      <c r="C18" s="436" t="s">
        <v>91</v>
      </c>
      <c r="D18" s="437"/>
      <c r="E18" s="70">
        <f>SUM(E11:E17)</f>
        <v>1450</v>
      </c>
      <c r="F18" s="5">
        <f>SUM(F11:F17)</f>
        <v>0</v>
      </c>
      <c r="G18" s="7"/>
      <c r="H18" s="8"/>
      <c r="I18" s="7"/>
      <c r="J18" s="434"/>
      <c r="K18" s="11" t="str">
        <f t="shared" si="4"/>
        <v/>
      </c>
      <c r="L18" s="12" t="s">
        <v>90</v>
      </c>
      <c r="M18" s="68">
        <v>405</v>
      </c>
      <c r="N18" s="14" t="str">
        <f t="shared" si="1"/>
        <v/>
      </c>
    </row>
    <row r="19" spans="1:14" ht="20.149999999999999" customHeight="1">
      <c r="A19" s="447"/>
      <c r="B19" s="449" t="s">
        <v>89</v>
      </c>
      <c r="C19" s="11" t="str">
        <f t="shared" ref="C19:C25" si="5">IF($A$4=$A$22,$C$4,"")</f>
        <v/>
      </c>
      <c r="D19" s="16" t="s">
        <v>88</v>
      </c>
      <c r="E19" s="67">
        <v>160</v>
      </c>
      <c r="F19" s="14" t="str">
        <f>IF(C19=$C$4,E19,IF($A$4=$B$8,E19,""))</f>
        <v/>
      </c>
      <c r="G19" s="7"/>
      <c r="H19" s="8"/>
      <c r="I19" s="7"/>
      <c r="J19" s="434"/>
      <c r="K19" s="11" t="str">
        <f t="shared" si="4"/>
        <v/>
      </c>
      <c r="L19" s="12" t="s">
        <v>87</v>
      </c>
      <c r="M19" s="68">
        <v>270</v>
      </c>
      <c r="N19" s="14" t="str">
        <f t="shared" si="1"/>
        <v/>
      </c>
    </row>
    <row r="20" spans="1:14" ht="20.149999999999999" customHeight="1" thickBot="1">
      <c r="A20" s="447"/>
      <c r="B20" s="449"/>
      <c r="C20" s="11" t="str">
        <f t="shared" si="5"/>
        <v/>
      </c>
      <c r="D20" s="12" t="s">
        <v>86</v>
      </c>
      <c r="E20" s="68">
        <v>230</v>
      </c>
      <c r="F20" s="14" t="str">
        <f t="shared" ref="F20:F25" si="6">IF(C20=$C$4,E20,IF($A$4=$B$8,E20,""))</f>
        <v/>
      </c>
      <c r="G20" s="7"/>
      <c r="H20" s="8"/>
      <c r="I20" s="7"/>
      <c r="J20" s="434"/>
      <c r="K20" s="11" t="str">
        <f t="shared" si="4"/>
        <v/>
      </c>
      <c r="L20" s="12" t="s">
        <v>85</v>
      </c>
      <c r="M20" s="73">
        <v>270</v>
      </c>
      <c r="N20" s="14" t="str">
        <f t="shared" si="1"/>
        <v/>
      </c>
    </row>
    <row r="21" spans="1:14" ht="20.149999999999999" customHeight="1" thickBot="1">
      <c r="A21" s="447"/>
      <c r="B21" s="449"/>
      <c r="C21" s="11" t="str">
        <f t="shared" si="5"/>
        <v/>
      </c>
      <c r="D21" s="12" t="s">
        <v>84</v>
      </c>
      <c r="E21" s="68">
        <v>200</v>
      </c>
      <c r="F21" s="14" t="str">
        <f t="shared" si="6"/>
        <v/>
      </c>
      <c r="G21" s="7"/>
      <c r="H21" s="8"/>
      <c r="I21" s="7"/>
      <c r="J21" s="435"/>
      <c r="K21" s="11" t="str">
        <f t="shared" si="4"/>
        <v/>
      </c>
      <c r="L21" s="12" t="s">
        <v>83</v>
      </c>
      <c r="M21" s="73">
        <v>130</v>
      </c>
      <c r="N21" s="14" t="str">
        <f t="shared" si="1"/>
        <v/>
      </c>
    </row>
    <row r="22" spans="1:14" ht="20.149999999999999" customHeight="1" thickBot="1">
      <c r="A22" s="52"/>
      <c r="B22" s="449"/>
      <c r="C22" s="11" t="str">
        <f t="shared" si="5"/>
        <v/>
      </c>
      <c r="D22" s="12" t="s">
        <v>82</v>
      </c>
      <c r="E22" s="68">
        <v>200</v>
      </c>
      <c r="F22" s="14" t="str">
        <f t="shared" si="6"/>
        <v/>
      </c>
      <c r="G22" s="7"/>
      <c r="H22" s="21"/>
      <c r="I22" s="20"/>
      <c r="J22" s="119">
        <f>IF(A4=H16,M22,IF(A4=$B$8,M22,0))</f>
        <v>0</v>
      </c>
      <c r="K22" s="439" t="s">
        <v>81</v>
      </c>
      <c r="L22" s="437"/>
      <c r="M22" s="73">
        <f>SUM(M11:M21)</f>
        <v>2185</v>
      </c>
      <c r="N22" s="5">
        <f>SUM(N11:N21)</f>
        <v>0</v>
      </c>
    </row>
    <row r="23" spans="1:14" ht="20.149999999999999" customHeight="1" thickBot="1">
      <c r="A23" s="447"/>
      <c r="B23" s="449"/>
      <c r="C23" s="11" t="str">
        <f t="shared" si="5"/>
        <v/>
      </c>
      <c r="D23" s="12" t="s">
        <v>80</v>
      </c>
      <c r="E23" s="68">
        <v>285</v>
      </c>
      <c r="F23" s="14" t="str">
        <f t="shared" si="6"/>
        <v/>
      </c>
      <c r="G23" s="7"/>
      <c r="H23" s="8"/>
      <c r="I23" s="7"/>
      <c r="J23" s="433" t="s">
        <v>79</v>
      </c>
      <c r="K23" s="11" t="str">
        <f t="shared" ref="K23:K29" si="7">IF($A$4=$H$26,$C$4,"")</f>
        <v/>
      </c>
      <c r="L23" s="16" t="s">
        <v>78</v>
      </c>
      <c r="M23" s="71">
        <v>170</v>
      </c>
      <c r="N23" s="15" t="str">
        <f>IF(K23=$C$4,M23,IF($A$4=$B$8,M23,""))</f>
        <v/>
      </c>
    </row>
    <row r="24" spans="1:14" ht="20.149999999999999" customHeight="1" thickBot="1">
      <c r="A24" s="447"/>
      <c r="B24" s="449"/>
      <c r="C24" s="11" t="str">
        <f t="shared" si="5"/>
        <v/>
      </c>
      <c r="D24" s="13" t="s">
        <v>77</v>
      </c>
      <c r="E24" s="69">
        <v>300</v>
      </c>
      <c r="F24" s="14" t="str">
        <f t="shared" si="6"/>
        <v/>
      </c>
      <c r="G24" s="7"/>
      <c r="H24" s="8"/>
      <c r="I24" s="7"/>
      <c r="J24" s="434"/>
      <c r="K24" s="11" t="str">
        <f t="shared" si="7"/>
        <v/>
      </c>
      <c r="L24" s="12" t="s">
        <v>76</v>
      </c>
      <c r="M24" s="68">
        <v>180</v>
      </c>
      <c r="N24" s="15" t="str">
        <f t="shared" ref="N24:N29" si="8">IF(K24=$C$4,M24,IF($A$4=$B$8,M24,""))</f>
        <v/>
      </c>
    </row>
    <row r="25" spans="1:14" ht="20.149999999999999" customHeight="1" thickBot="1">
      <c r="A25" s="447"/>
      <c r="B25" s="449"/>
      <c r="C25" s="11" t="str">
        <f t="shared" si="5"/>
        <v/>
      </c>
      <c r="D25" s="13" t="s">
        <v>75</v>
      </c>
      <c r="E25" s="69">
        <v>165</v>
      </c>
      <c r="F25" s="14" t="str">
        <f t="shared" si="6"/>
        <v/>
      </c>
      <c r="G25" s="7"/>
      <c r="H25" s="8"/>
      <c r="I25" s="7"/>
      <c r="J25" s="434"/>
      <c r="K25" s="11" t="str">
        <f t="shared" si="7"/>
        <v/>
      </c>
      <c r="L25" s="12" t="s">
        <v>74</v>
      </c>
      <c r="M25" s="68">
        <v>135</v>
      </c>
      <c r="N25" s="15" t="str">
        <f t="shared" si="8"/>
        <v/>
      </c>
    </row>
    <row r="26" spans="1:14" ht="20.149999999999999" customHeight="1" thickBot="1">
      <c r="A26" s="59"/>
      <c r="B26" s="119">
        <f>IF(A4=$A$22,E26,IF(A4=$B$8,E26,0))</f>
        <v>0</v>
      </c>
      <c r="C26" s="436" t="s">
        <v>73</v>
      </c>
      <c r="D26" s="437"/>
      <c r="E26" s="70">
        <f>SUM(E19:E25)</f>
        <v>1540</v>
      </c>
      <c r="F26" s="5">
        <f>SUM(F19:F25)</f>
        <v>0</v>
      </c>
      <c r="G26" s="7"/>
      <c r="H26" s="52"/>
      <c r="I26" s="7"/>
      <c r="J26" s="434"/>
      <c r="K26" s="11" t="str">
        <f t="shared" si="7"/>
        <v/>
      </c>
      <c r="L26" s="12" t="s">
        <v>72</v>
      </c>
      <c r="M26" s="68">
        <v>270</v>
      </c>
      <c r="N26" s="15" t="str">
        <f t="shared" si="8"/>
        <v/>
      </c>
    </row>
    <row r="27" spans="1:14" ht="20.149999999999999" customHeight="1" thickBot="1">
      <c r="A27" s="60"/>
      <c r="B27" s="448" t="s">
        <v>71</v>
      </c>
      <c r="C27" s="11" t="str">
        <f t="shared" ref="C27:C43" si="9">IF($A$4=$A$35,$C$4,"")</f>
        <v/>
      </c>
      <c r="D27" s="16" t="s">
        <v>70</v>
      </c>
      <c r="E27" s="71">
        <v>260</v>
      </c>
      <c r="F27" s="14" t="str">
        <f>IF(C27=$C$4,E27,IF($A$4=$B$8,E27,""))</f>
        <v/>
      </c>
      <c r="G27" s="7"/>
      <c r="H27" s="8"/>
      <c r="I27" s="7"/>
      <c r="J27" s="434"/>
      <c r="K27" s="11" t="str">
        <f t="shared" si="7"/>
        <v/>
      </c>
      <c r="L27" s="12" t="s">
        <v>69</v>
      </c>
      <c r="M27" s="68">
        <v>410</v>
      </c>
      <c r="N27" s="15" t="str">
        <f t="shared" si="8"/>
        <v/>
      </c>
    </row>
    <row r="28" spans="1:14" ht="20.149999999999999" customHeight="1" thickBot="1">
      <c r="A28" s="59"/>
      <c r="B28" s="449"/>
      <c r="C28" s="11" t="str">
        <f t="shared" si="9"/>
        <v/>
      </c>
      <c r="D28" s="12" t="s">
        <v>68</v>
      </c>
      <c r="E28" s="68">
        <v>125</v>
      </c>
      <c r="F28" s="14" t="str">
        <f t="shared" ref="F28:F43" si="10">IF(C28=$C$4,E28,IF($A$4=$B$8,E28,""))</f>
        <v/>
      </c>
      <c r="G28" s="7"/>
      <c r="H28" s="8"/>
      <c r="I28" s="7"/>
      <c r="J28" s="434"/>
      <c r="K28" s="11" t="str">
        <f t="shared" si="7"/>
        <v/>
      </c>
      <c r="L28" s="12" t="s">
        <v>66</v>
      </c>
      <c r="M28" s="68">
        <v>210</v>
      </c>
      <c r="N28" s="15" t="str">
        <f t="shared" si="8"/>
        <v/>
      </c>
    </row>
    <row r="29" spans="1:14" ht="20.149999999999999" customHeight="1" thickBot="1">
      <c r="A29" s="59"/>
      <c r="B29" s="449"/>
      <c r="C29" s="11" t="str">
        <f t="shared" si="9"/>
        <v/>
      </c>
      <c r="D29" s="12" t="s">
        <v>65</v>
      </c>
      <c r="E29" s="68">
        <v>185</v>
      </c>
      <c r="F29" s="14" t="str">
        <f t="shared" si="10"/>
        <v/>
      </c>
      <c r="G29" s="7"/>
      <c r="H29" s="8"/>
      <c r="I29" s="7"/>
      <c r="J29" s="435"/>
      <c r="K29" s="11" t="str">
        <f t="shared" si="7"/>
        <v/>
      </c>
      <c r="L29" s="10" t="s">
        <v>64</v>
      </c>
      <c r="M29" s="69">
        <v>80</v>
      </c>
      <c r="N29" s="15" t="str">
        <f t="shared" si="8"/>
        <v/>
      </c>
    </row>
    <row r="30" spans="1:14" ht="20.149999999999999" customHeight="1" thickBot="1">
      <c r="A30" s="59"/>
      <c r="B30" s="449"/>
      <c r="C30" s="11" t="str">
        <f t="shared" si="9"/>
        <v/>
      </c>
      <c r="D30" s="12" t="s">
        <v>63</v>
      </c>
      <c r="E30" s="68">
        <v>220</v>
      </c>
      <c r="F30" s="14" t="str">
        <f t="shared" si="10"/>
        <v/>
      </c>
      <c r="G30" s="7"/>
      <c r="H30" s="8"/>
      <c r="I30" s="7"/>
      <c r="J30" s="119">
        <f>IF(A4=$H$26,M30,IF(A4=$B$8,M30,0))</f>
        <v>0</v>
      </c>
      <c r="K30" s="439" t="s">
        <v>62</v>
      </c>
      <c r="L30" s="437"/>
      <c r="M30" s="70">
        <f>SUM(M23:M29)</f>
        <v>1455</v>
      </c>
      <c r="N30" s="5">
        <f>SUM(N23:N29)</f>
        <v>0</v>
      </c>
    </row>
    <row r="31" spans="1:14" ht="20.149999999999999" customHeight="1" thickBot="1">
      <c r="A31" s="59"/>
      <c r="B31" s="449"/>
      <c r="C31" s="11" t="str">
        <f t="shared" si="9"/>
        <v/>
      </c>
      <c r="D31" s="12" t="s">
        <v>61</v>
      </c>
      <c r="E31" s="68">
        <v>145</v>
      </c>
      <c r="F31" s="14" t="str">
        <f t="shared" si="10"/>
        <v/>
      </c>
      <c r="G31" s="7"/>
      <c r="H31" s="18"/>
      <c r="I31" s="17"/>
      <c r="J31" s="433" t="s">
        <v>60</v>
      </c>
      <c r="K31" s="11" t="str">
        <f t="shared" ref="K31:K48" si="11">IF($A$4=$H$39,$C$4,"")</f>
        <v/>
      </c>
      <c r="L31" s="16" t="s">
        <v>59</v>
      </c>
      <c r="M31" s="74">
        <v>215</v>
      </c>
      <c r="N31" s="15" t="str">
        <f>IF(K31=$C$4,M31,IF($A$4=$B$8,M31,""))</f>
        <v/>
      </c>
    </row>
    <row r="32" spans="1:14" ht="20.149999999999999" customHeight="1" thickBot="1">
      <c r="A32" s="59"/>
      <c r="B32" s="449"/>
      <c r="C32" s="11" t="str">
        <f t="shared" si="9"/>
        <v/>
      </c>
      <c r="D32" s="12" t="s">
        <v>58</v>
      </c>
      <c r="E32" s="68">
        <v>140</v>
      </c>
      <c r="F32" s="14" t="str">
        <f t="shared" si="10"/>
        <v/>
      </c>
      <c r="G32" s="7"/>
      <c r="H32" s="8"/>
      <c r="I32" s="7"/>
      <c r="J32" s="434"/>
      <c r="K32" s="11" t="str">
        <f t="shared" si="11"/>
        <v/>
      </c>
      <c r="L32" s="12" t="s">
        <v>57</v>
      </c>
      <c r="M32" s="75">
        <v>260</v>
      </c>
      <c r="N32" s="15" t="str">
        <f t="shared" ref="N32:N48" si="12">IF(K32=$C$4,M32,IF($A$4=$B$8,M32,""))</f>
        <v/>
      </c>
    </row>
    <row r="33" spans="1:14" ht="20.149999999999999" customHeight="1" thickBot="1">
      <c r="A33" s="59"/>
      <c r="B33" s="449"/>
      <c r="C33" s="11" t="str">
        <f t="shared" si="9"/>
        <v/>
      </c>
      <c r="D33" s="10" t="s">
        <v>56</v>
      </c>
      <c r="E33" s="72">
        <v>320</v>
      </c>
      <c r="F33" s="14" t="str">
        <f t="shared" si="10"/>
        <v/>
      </c>
      <c r="G33" s="7"/>
      <c r="H33" s="8"/>
      <c r="I33" s="7"/>
      <c r="J33" s="434"/>
      <c r="K33" s="11" t="str">
        <f t="shared" si="11"/>
        <v/>
      </c>
      <c r="L33" s="12" t="s">
        <v>55</v>
      </c>
      <c r="M33" s="75">
        <v>200</v>
      </c>
      <c r="N33" s="15" t="str">
        <f t="shared" si="12"/>
        <v/>
      </c>
    </row>
    <row r="34" spans="1:14" ht="20.149999999999999" customHeight="1" thickBot="1">
      <c r="A34" s="59"/>
      <c r="B34" s="449"/>
      <c r="C34" s="11" t="str">
        <f t="shared" si="9"/>
        <v/>
      </c>
      <c r="D34" s="10" t="s">
        <v>54</v>
      </c>
      <c r="E34" s="73">
        <v>70</v>
      </c>
      <c r="F34" s="14" t="str">
        <f t="shared" si="10"/>
        <v/>
      </c>
      <c r="G34" s="7"/>
      <c r="H34" s="8"/>
      <c r="I34" s="7"/>
      <c r="J34" s="434"/>
      <c r="K34" s="11" t="str">
        <f t="shared" si="11"/>
        <v/>
      </c>
      <c r="L34" s="12" t="s">
        <v>53</v>
      </c>
      <c r="M34" s="75">
        <v>260</v>
      </c>
      <c r="N34" s="15" t="str">
        <f t="shared" si="12"/>
        <v/>
      </c>
    </row>
    <row r="35" spans="1:14" ht="20.149999999999999" customHeight="1" thickBot="1">
      <c r="A35" s="52"/>
      <c r="B35" s="449"/>
      <c r="C35" s="11" t="str">
        <f t="shared" si="9"/>
        <v/>
      </c>
      <c r="D35" s="10" t="s">
        <v>52</v>
      </c>
      <c r="E35" s="73">
        <v>275</v>
      </c>
      <c r="F35" s="14" t="str">
        <f t="shared" si="10"/>
        <v/>
      </c>
      <c r="G35" s="7"/>
      <c r="H35" s="8"/>
      <c r="I35" s="7"/>
      <c r="J35" s="434"/>
      <c r="K35" s="11" t="str">
        <f t="shared" si="11"/>
        <v/>
      </c>
      <c r="L35" s="13" t="s">
        <v>51</v>
      </c>
      <c r="M35" s="76">
        <v>105</v>
      </c>
      <c r="N35" s="15" t="str">
        <f t="shared" si="12"/>
        <v/>
      </c>
    </row>
    <row r="36" spans="1:14" ht="20.149999999999999" customHeight="1" thickBot="1">
      <c r="A36" s="59"/>
      <c r="B36" s="449"/>
      <c r="C36" s="11" t="str">
        <f t="shared" si="9"/>
        <v/>
      </c>
      <c r="D36" s="10" t="s">
        <v>50</v>
      </c>
      <c r="E36" s="73">
        <v>270</v>
      </c>
      <c r="F36" s="14" t="str">
        <f t="shared" si="10"/>
        <v/>
      </c>
      <c r="G36" s="7"/>
      <c r="H36" s="8"/>
      <c r="I36" s="7"/>
      <c r="J36" s="434"/>
      <c r="K36" s="11" t="str">
        <f t="shared" si="11"/>
        <v/>
      </c>
      <c r="L36" s="13" t="s">
        <v>49</v>
      </c>
      <c r="M36" s="76">
        <v>365</v>
      </c>
      <c r="N36" s="15" t="str">
        <f t="shared" si="12"/>
        <v/>
      </c>
    </row>
    <row r="37" spans="1:14" ht="18" customHeight="1" thickBot="1">
      <c r="A37" s="59"/>
      <c r="B37" s="449"/>
      <c r="C37" s="11" t="str">
        <f t="shared" si="9"/>
        <v/>
      </c>
      <c r="D37" s="10" t="s">
        <v>48</v>
      </c>
      <c r="E37" s="73">
        <v>210</v>
      </c>
      <c r="F37" s="14" t="str">
        <f t="shared" si="10"/>
        <v/>
      </c>
      <c r="G37" s="7"/>
      <c r="H37" s="8"/>
      <c r="I37" s="7"/>
      <c r="J37" s="434"/>
      <c r="K37" s="11" t="str">
        <f t="shared" si="11"/>
        <v/>
      </c>
      <c r="L37" s="12" t="s">
        <v>47</v>
      </c>
      <c r="M37" s="75">
        <v>345</v>
      </c>
      <c r="N37" s="15" t="str">
        <f t="shared" si="12"/>
        <v/>
      </c>
    </row>
    <row r="38" spans="1:14" ht="18" customHeight="1" thickBot="1">
      <c r="A38" s="59"/>
      <c r="B38" s="449"/>
      <c r="C38" s="11" t="str">
        <f t="shared" si="9"/>
        <v/>
      </c>
      <c r="D38" s="10" t="s">
        <v>46</v>
      </c>
      <c r="E38" s="73">
        <v>195</v>
      </c>
      <c r="F38" s="14" t="str">
        <f t="shared" si="10"/>
        <v/>
      </c>
      <c r="G38" s="7"/>
      <c r="H38" s="8"/>
      <c r="I38" s="7"/>
      <c r="J38" s="434"/>
      <c r="K38" s="11" t="str">
        <f t="shared" si="11"/>
        <v/>
      </c>
      <c r="L38" s="13" t="s">
        <v>45</v>
      </c>
      <c r="M38" s="76">
        <v>100</v>
      </c>
      <c r="N38" s="15" t="str">
        <f t="shared" si="12"/>
        <v/>
      </c>
    </row>
    <row r="39" spans="1:14" ht="18" customHeight="1" thickBot="1">
      <c r="A39" s="59"/>
      <c r="B39" s="449"/>
      <c r="C39" s="11" t="str">
        <f t="shared" si="9"/>
        <v/>
      </c>
      <c r="D39" s="10" t="s">
        <v>44</v>
      </c>
      <c r="E39" s="73">
        <v>160</v>
      </c>
      <c r="F39" s="14" t="str">
        <f t="shared" si="10"/>
        <v/>
      </c>
      <c r="G39" s="7"/>
      <c r="H39" s="52"/>
      <c r="I39" s="7"/>
      <c r="J39" s="434"/>
      <c r="K39" s="11" t="str">
        <f t="shared" si="11"/>
        <v/>
      </c>
      <c r="L39" s="12" t="s">
        <v>42</v>
      </c>
      <c r="M39" s="68">
        <v>260</v>
      </c>
      <c r="N39" s="15" t="str">
        <f t="shared" si="12"/>
        <v/>
      </c>
    </row>
    <row r="40" spans="1:14" ht="18" customHeight="1" thickBot="1">
      <c r="A40" s="59"/>
      <c r="B40" s="449"/>
      <c r="C40" s="11" t="str">
        <f t="shared" si="9"/>
        <v/>
      </c>
      <c r="D40" s="10" t="s">
        <v>41</v>
      </c>
      <c r="E40" s="73">
        <v>180</v>
      </c>
      <c r="F40" s="14" t="str">
        <f t="shared" si="10"/>
        <v/>
      </c>
      <c r="G40" s="7"/>
      <c r="H40" s="8"/>
      <c r="I40" s="7"/>
      <c r="J40" s="434"/>
      <c r="K40" s="11" t="str">
        <f t="shared" si="11"/>
        <v/>
      </c>
      <c r="L40" s="12" t="s">
        <v>40</v>
      </c>
      <c r="M40" s="75">
        <v>30</v>
      </c>
      <c r="N40" s="15" t="str">
        <f t="shared" si="12"/>
        <v/>
      </c>
    </row>
    <row r="41" spans="1:14" ht="18" customHeight="1" thickBot="1">
      <c r="A41" s="59"/>
      <c r="B41" s="449"/>
      <c r="C41" s="11" t="str">
        <f t="shared" si="9"/>
        <v/>
      </c>
      <c r="D41" s="10" t="s">
        <v>39</v>
      </c>
      <c r="E41" s="73">
        <v>200</v>
      </c>
      <c r="F41" s="14" t="str">
        <f t="shared" si="10"/>
        <v/>
      </c>
      <c r="G41" s="7"/>
      <c r="H41" s="8"/>
      <c r="I41" s="7"/>
      <c r="J41" s="434"/>
      <c r="K41" s="11" t="str">
        <f t="shared" si="11"/>
        <v/>
      </c>
      <c r="L41" s="12" t="s">
        <v>38</v>
      </c>
      <c r="M41" s="77">
        <v>380</v>
      </c>
      <c r="N41" s="15" t="str">
        <f t="shared" si="12"/>
        <v/>
      </c>
    </row>
    <row r="42" spans="1:14" ht="18" customHeight="1" thickBot="1">
      <c r="A42" s="59"/>
      <c r="B42" s="449"/>
      <c r="C42" s="11" t="str">
        <f t="shared" si="9"/>
        <v/>
      </c>
      <c r="D42" s="10" t="s">
        <v>37</v>
      </c>
      <c r="E42" s="73">
        <v>370</v>
      </c>
      <c r="F42" s="14" t="str">
        <f t="shared" si="10"/>
        <v/>
      </c>
      <c r="G42" s="7"/>
      <c r="H42" s="8"/>
      <c r="I42" s="7"/>
      <c r="J42" s="434"/>
      <c r="K42" s="11" t="str">
        <f t="shared" si="11"/>
        <v/>
      </c>
      <c r="L42" s="6" t="s">
        <v>36</v>
      </c>
      <c r="M42" s="78">
        <v>295</v>
      </c>
      <c r="N42" s="15" t="str">
        <f t="shared" si="12"/>
        <v/>
      </c>
    </row>
    <row r="43" spans="1:14" ht="18" customHeight="1" thickBot="1">
      <c r="A43" s="59"/>
      <c r="B43" s="450"/>
      <c r="C43" s="11" t="str">
        <f t="shared" si="9"/>
        <v/>
      </c>
      <c r="D43" s="10" t="s">
        <v>35</v>
      </c>
      <c r="E43" s="73">
        <v>150</v>
      </c>
      <c r="F43" s="14" t="str">
        <f t="shared" si="10"/>
        <v/>
      </c>
      <c r="G43" s="7"/>
      <c r="H43" s="8"/>
      <c r="I43" s="7"/>
      <c r="J43" s="434"/>
      <c r="K43" s="11" t="str">
        <f t="shared" si="11"/>
        <v/>
      </c>
      <c r="L43" s="6" t="s">
        <v>34</v>
      </c>
      <c r="M43" s="78">
        <v>210</v>
      </c>
      <c r="N43" s="15" t="str">
        <f t="shared" si="12"/>
        <v/>
      </c>
    </row>
    <row r="44" spans="1:14" ht="18" customHeight="1" thickBot="1">
      <c r="A44" s="57"/>
      <c r="B44" s="119">
        <f>IF(A4=$A$35,E44,IF(A4=$B$8,E44,0))</f>
        <v>0</v>
      </c>
      <c r="C44" s="436" t="s">
        <v>33</v>
      </c>
      <c r="D44" s="437"/>
      <c r="E44" s="73">
        <f>SUM(E27:E43)</f>
        <v>3475</v>
      </c>
      <c r="F44" s="9">
        <f>SUM(F27:F43)</f>
        <v>0</v>
      </c>
      <c r="G44" s="7"/>
      <c r="H44" s="8"/>
      <c r="I44" s="7"/>
      <c r="J44" s="434"/>
      <c r="K44" s="11" t="str">
        <f t="shared" si="11"/>
        <v/>
      </c>
      <c r="L44" s="6" t="s">
        <v>32</v>
      </c>
      <c r="M44" s="78">
        <v>235</v>
      </c>
      <c r="N44" s="15" t="str">
        <f t="shared" si="12"/>
        <v/>
      </c>
    </row>
    <row r="45" spans="1:14" ht="18" customHeight="1" thickBot="1">
      <c r="H45" s="61"/>
      <c r="J45" s="434"/>
      <c r="K45" s="11" t="str">
        <f t="shared" si="11"/>
        <v/>
      </c>
      <c r="L45" s="6" t="s">
        <v>31</v>
      </c>
      <c r="M45" s="78">
        <v>60</v>
      </c>
      <c r="N45" s="15" t="str">
        <f t="shared" si="12"/>
        <v/>
      </c>
    </row>
    <row r="46" spans="1:14" ht="17" thickBot="1">
      <c r="H46" s="61"/>
      <c r="J46" s="434"/>
      <c r="K46" s="11" t="str">
        <f t="shared" si="11"/>
        <v/>
      </c>
      <c r="L46" s="6" t="s">
        <v>30</v>
      </c>
      <c r="M46" s="78">
        <v>80</v>
      </c>
      <c r="N46" s="15" t="str">
        <f t="shared" si="12"/>
        <v/>
      </c>
    </row>
    <row r="47" spans="1:14" ht="17" thickBot="1">
      <c r="H47" s="61"/>
      <c r="J47" s="434"/>
      <c r="K47" s="11" t="str">
        <f t="shared" si="11"/>
        <v/>
      </c>
      <c r="L47" s="6" t="s">
        <v>29</v>
      </c>
      <c r="M47" s="78">
        <v>200</v>
      </c>
      <c r="N47" s="15" t="str">
        <f t="shared" si="12"/>
        <v/>
      </c>
    </row>
    <row r="48" spans="1:14" ht="17" thickBot="1">
      <c r="H48" s="61"/>
      <c r="J48" s="435"/>
      <c r="K48" s="11" t="str">
        <f t="shared" si="11"/>
        <v/>
      </c>
      <c r="L48" s="6" t="s">
        <v>28</v>
      </c>
      <c r="M48" s="78">
        <v>170</v>
      </c>
      <c r="N48" s="15" t="str">
        <f t="shared" si="12"/>
        <v/>
      </c>
    </row>
    <row r="49" spans="2:14" ht="17" thickBot="1">
      <c r="H49" s="62"/>
      <c r="I49" s="58"/>
      <c r="J49" s="119">
        <f>IF(A4=$H$39,M49,IF(A4=$B$8,M49,0))</f>
        <v>0</v>
      </c>
      <c r="K49" s="438" t="s">
        <v>27</v>
      </c>
      <c r="L49" s="439"/>
      <c r="M49" s="79">
        <f>SUM(M31:M48)</f>
        <v>3770</v>
      </c>
      <c r="N49" s="5">
        <f>SUM(N31:N48)</f>
        <v>0</v>
      </c>
    </row>
    <row r="50" spans="2:14" ht="16.5">
      <c r="H50" s="61"/>
      <c r="J50" s="63"/>
      <c r="K50" s="440" t="s">
        <v>26</v>
      </c>
      <c r="L50" s="441"/>
      <c r="M50" s="80">
        <f>E18+E26+E44+M22+M30+M49</f>
        <v>13875</v>
      </c>
      <c r="N50" s="4">
        <f>F18+F26+F44+N22+N30+N49</f>
        <v>0</v>
      </c>
    </row>
    <row r="51" spans="2:14" ht="17" thickBot="1">
      <c r="H51" s="62"/>
      <c r="I51" s="58"/>
      <c r="J51" s="64"/>
      <c r="K51" s="3"/>
      <c r="L51" s="3"/>
      <c r="M51" s="65"/>
      <c r="N51" s="2"/>
    </row>
    <row r="53" spans="2:14" s="66" customFormat="1" ht="16.5">
      <c r="B53" s="417" t="s">
        <v>25</v>
      </c>
      <c r="C53" s="418"/>
      <c r="D53" s="419"/>
      <c r="E53" s="423" t="s">
        <v>1101</v>
      </c>
      <c r="F53" s="424"/>
      <c r="G53" s="424"/>
      <c r="H53" s="424"/>
      <c r="I53" s="424"/>
      <c r="J53" s="427">
        <f>N50</f>
        <v>0</v>
      </c>
      <c r="K53" s="428"/>
    </row>
    <row r="54" spans="2:14" s="66" customFormat="1" ht="16.5">
      <c r="B54" s="420"/>
      <c r="C54" s="421"/>
      <c r="D54" s="422"/>
      <c r="E54" s="425"/>
      <c r="F54" s="426"/>
      <c r="G54" s="426"/>
      <c r="H54" s="426"/>
      <c r="I54" s="426"/>
      <c r="J54" s="429"/>
      <c r="K54" s="430"/>
    </row>
  </sheetData>
  <sheetProtection algorithmName="SHA-512" hashValue="uba+731/XbR5EdP3GWHyMK7AVCBxI4b36ocIIbeMO6gjLJOpouXTO5Qm19DSXTrKbQcTCBWVPp2dNIodioTTGg==" saltValue="EC3zZY1ERDUq2W1Suh1N9w==" spinCount="100000" sheet="1" objects="1" scenarios="1"/>
  <protectedRanges>
    <protectedRange algorithmName="SHA-512" hashValue="SyzTzEmK3IRU0Gr5gwjDetCNalLTK2/r+5PXQinuUeX3yWmMY+xsXNuQIsMphsTiApjbYl9wb36xuvbdqpIRbQ==" saltValue="qFhfENqZfK4Vv0cWmcjtkg==" spinCount="100000" sqref="E11:E44 M11:M50 J53:K53" name="範囲1"/>
  </protectedRanges>
  <mergeCells count="30">
    <mergeCell ref="D4:F5"/>
    <mergeCell ref="E1:F1"/>
    <mergeCell ref="K1:L1"/>
    <mergeCell ref="D2:L2"/>
    <mergeCell ref="T2:U2"/>
    <mergeCell ref="R3:S3"/>
    <mergeCell ref="K6:L6"/>
    <mergeCell ref="H10:J10"/>
    <mergeCell ref="A11:A13"/>
    <mergeCell ref="B11:B17"/>
    <mergeCell ref="J11:J21"/>
    <mergeCell ref="A15:A17"/>
    <mergeCell ref="C18:D18"/>
    <mergeCell ref="A19:A21"/>
    <mergeCell ref="B19:B25"/>
    <mergeCell ref="K22:L22"/>
    <mergeCell ref="A23:A25"/>
    <mergeCell ref="J23:J29"/>
    <mergeCell ref="C26:D26"/>
    <mergeCell ref="B27:B43"/>
    <mergeCell ref="K30:L30"/>
    <mergeCell ref="C8:M9"/>
    <mergeCell ref="B53:D54"/>
    <mergeCell ref="E53:I54"/>
    <mergeCell ref="J53:K54"/>
    <mergeCell ref="B8:B9"/>
    <mergeCell ref="J31:J48"/>
    <mergeCell ref="C44:D44"/>
    <mergeCell ref="K49:L49"/>
    <mergeCell ref="K50:L50"/>
  </mergeCells>
  <phoneticPr fontId="2"/>
  <pageMargins left="0.7" right="0.7" top="0.75" bottom="0.75" header="0.3" footer="0.3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1AC45-F5E0-4EE0-BBC9-8E0A54465B3D}">
  <sheetPr codeName="Sheet15"/>
  <dimension ref="A1:V72"/>
  <sheetViews>
    <sheetView view="pageBreakPreview" zoomScale="55" zoomScaleNormal="100" zoomScaleSheetLayoutView="55" workbookViewId="0">
      <selection activeCell="D2" sqref="D2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9.7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賃貸集合住宅!L3</f>
        <v>0</v>
      </c>
      <c r="M1" s="492"/>
      <c r="N1" s="1" t="s">
        <v>21</v>
      </c>
      <c r="O1" s="111"/>
    </row>
    <row r="2" spans="1:22" ht="24.75" customHeight="1" thickBot="1">
      <c r="C2" s="1" t="s">
        <v>115</v>
      </c>
      <c r="E2" s="462">
        <f>賃貸集合住宅!B41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賃貸集合住宅!C6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451"/>
      <c r="E8" s="485" t="s">
        <v>976</v>
      </c>
      <c r="F8" s="486"/>
      <c r="G8" s="486"/>
      <c r="H8" s="486"/>
      <c r="I8" s="486"/>
      <c r="J8" s="486"/>
      <c r="K8" s="486"/>
      <c r="L8" s="486"/>
      <c r="M8" s="486"/>
      <c r="N8" s="486"/>
      <c r="O8" s="229"/>
    </row>
    <row r="9" spans="1:22" ht="14.25" customHeight="1" thickBot="1">
      <c r="D9" s="489"/>
      <c r="E9" s="487"/>
      <c r="F9" s="488"/>
      <c r="G9" s="488"/>
      <c r="H9" s="488"/>
      <c r="I9" s="488"/>
      <c r="J9" s="488"/>
      <c r="K9" s="488"/>
      <c r="L9" s="488"/>
      <c r="M9" s="488"/>
      <c r="N9" s="488"/>
      <c r="O9" s="230"/>
    </row>
    <row r="10" spans="1:22" ht="22.5" customHeight="1" thickBot="1">
      <c r="A10" s="83" t="s">
        <v>43</v>
      </c>
      <c r="B10" s="40"/>
      <c r="C10" s="231" t="s">
        <v>430</v>
      </c>
      <c r="D10" s="228" t="s">
        <v>67</v>
      </c>
      <c r="E10" s="26" t="s">
        <v>108</v>
      </c>
      <c r="F10" s="232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483"/>
      <c r="B11" s="84"/>
      <c r="C11" s="471" t="s">
        <v>6</v>
      </c>
      <c r="D11" s="11" t="str">
        <f>IF($A$4=$A$20,$D$4,"")</f>
        <v/>
      </c>
      <c r="E11" s="23" t="s">
        <v>116</v>
      </c>
      <c r="F11" s="67">
        <v>140</v>
      </c>
      <c r="G11" s="14" t="str">
        <f>IF(D11=$D$4,F11,IF($A$4=$D$8,F11,""))</f>
        <v/>
      </c>
      <c r="H11" s="7"/>
      <c r="I11" s="18"/>
      <c r="J11" s="17"/>
      <c r="K11" s="433" t="s">
        <v>117</v>
      </c>
      <c r="L11" s="11" t="str">
        <f>IF($A$4=$I$16,$D$4,"")</f>
        <v/>
      </c>
      <c r="M11" s="23" t="s">
        <v>118</v>
      </c>
      <c r="N11" s="67">
        <v>95</v>
      </c>
      <c r="O11" s="14" t="str">
        <f>IF(L11=$D$4,N11,IF($A$4=$D$8,N11,""))</f>
        <v/>
      </c>
    </row>
    <row r="12" spans="1:22" ht="20.149999999999999" customHeight="1">
      <c r="A12" s="470"/>
      <c r="B12" s="81"/>
      <c r="C12" s="472"/>
      <c r="D12" s="11" t="str">
        <f t="shared" ref="D12:D30" si="0">IF($A$4=$A$20,$D$4,"")</f>
        <v/>
      </c>
      <c r="E12" s="12" t="s">
        <v>119</v>
      </c>
      <c r="F12" s="68">
        <v>330</v>
      </c>
      <c r="G12" s="14" t="str">
        <f t="shared" ref="G12:G30" si="1">IF(D12=$D$4,F12,IF($A$4=$D$8,F12,""))</f>
        <v/>
      </c>
      <c r="H12" s="7"/>
      <c r="I12" s="8"/>
      <c r="J12" s="7"/>
      <c r="K12" s="434"/>
      <c r="L12" s="11" t="str">
        <f t="shared" ref="L12:L21" si="2">IF($A$4=$I$16,$D$4,"")</f>
        <v/>
      </c>
      <c r="M12" s="23" t="s">
        <v>120</v>
      </c>
      <c r="N12" s="68">
        <v>100</v>
      </c>
      <c r="O12" s="14" t="str">
        <f t="shared" ref="O12:O20" si="3">IF(L12=$D$4,N12,IF($A$4=$D$8,N12,""))</f>
        <v/>
      </c>
    </row>
    <row r="13" spans="1:22" ht="20.149999999999999" customHeight="1">
      <c r="A13" s="470"/>
      <c r="B13" s="81"/>
      <c r="C13" s="472"/>
      <c r="D13" s="11" t="str">
        <f t="shared" si="0"/>
        <v/>
      </c>
      <c r="E13" s="12" t="s">
        <v>121</v>
      </c>
      <c r="F13" s="69">
        <v>270</v>
      </c>
      <c r="G13" s="14" t="str">
        <f t="shared" si="1"/>
        <v/>
      </c>
      <c r="H13" s="7"/>
      <c r="I13" s="8"/>
      <c r="J13" s="7"/>
      <c r="K13" s="434"/>
      <c r="L13" s="11" t="str">
        <f t="shared" si="2"/>
        <v/>
      </c>
      <c r="M13" s="23" t="s">
        <v>122</v>
      </c>
      <c r="N13" s="68">
        <v>150</v>
      </c>
      <c r="O13" s="14" t="str">
        <f t="shared" si="3"/>
        <v/>
      </c>
    </row>
    <row r="14" spans="1:22" ht="20.149999999999999" customHeight="1">
      <c r="A14" s="85"/>
      <c r="C14" s="472"/>
      <c r="D14" s="11" t="str">
        <f t="shared" si="0"/>
        <v/>
      </c>
      <c r="E14" s="12" t="s">
        <v>123</v>
      </c>
      <c r="F14" s="68">
        <v>240</v>
      </c>
      <c r="G14" s="14" t="str">
        <f t="shared" si="1"/>
        <v/>
      </c>
      <c r="H14" s="7"/>
      <c r="I14" s="8"/>
      <c r="J14" s="7"/>
      <c r="K14" s="434"/>
      <c r="L14" s="11" t="str">
        <f t="shared" si="2"/>
        <v/>
      </c>
      <c r="M14" s="23" t="s">
        <v>124</v>
      </c>
      <c r="N14" s="68">
        <v>15</v>
      </c>
      <c r="O14" s="14" t="str">
        <f t="shared" si="3"/>
        <v/>
      </c>
    </row>
    <row r="15" spans="1:22" ht="20.149999999999999" customHeight="1">
      <c r="A15" s="470"/>
      <c r="B15" s="81"/>
      <c r="C15" s="472"/>
      <c r="D15" s="11" t="str">
        <f t="shared" si="0"/>
        <v/>
      </c>
      <c r="E15" s="12" t="s">
        <v>125</v>
      </c>
      <c r="F15" s="68">
        <v>90</v>
      </c>
      <c r="G15" s="14" t="str">
        <f t="shared" si="1"/>
        <v/>
      </c>
      <c r="H15" s="7"/>
      <c r="I15" s="8"/>
      <c r="J15" s="7"/>
      <c r="K15" s="434"/>
      <c r="L15" s="11" t="str">
        <f t="shared" si="2"/>
        <v/>
      </c>
      <c r="M15" s="23" t="s">
        <v>126</v>
      </c>
      <c r="N15" s="68">
        <v>85</v>
      </c>
      <c r="O15" s="14" t="str">
        <f t="shared" si="3"/>
        <v/>
      </c>
    </row>
    <row r="16" spans="1:22" ht="20.149999999999999" customHeight="1">
      <c r="A16" s="470"/>
      <c r="B16" s="81"/>
      <c r="C16" s="472"/>
      <c r="D16" s="11" t="str">
        <f t="shared" si="0"/>
        <v/>
      </c>
      <c r="E16" s="12" t="s">
        <v>127</v>
      </c>
      <c r="F16" s="68">
        <v>220</v>
      </c>
      <c r="G16" s="14" t="str">
        <f t="shared" si="1"/>
        <v/>
      </c>
      <c r="H16" s="7"/>
      <c r="I16" s="55"/>
      <c r="J16" s="7"/>
      <c r="K16" s="434"/>
      <c r="L16" s="11" t="str">
        <f t="shared" si="2"/>
        <v/>
      </c>
      <c r="M16" s="23" t="s">
        <v>128</v>
      </c>
      <c r="N16" s="68">
        <v>200</v>
      </c>
      <c r="O16" s="14" t="str">
        <f t="shared" si="3"/>
        <v/>
      </c>
    </row>
    <row r="17" spans="1:15" ht="20.149999999999999" customHeight="1">
      <c r="A17" s="470"/>
      <c r="B17" s="81"/>
      <c r="C17" s="472"/>
      <c r="D17" s="11" t="str">
        <f t="shared" si="0"/>
        <v/>
      </c>
      <c r="E17" s="12" t="s">
        <v>129</v>
      </c>
      <c r="F17" s="120">
        <v>180</v>
      </c>
      <c r="G17" s="14" t="str">
        <f t="shared" si="1"/>
        <v/>
      </c>
      <c r="H17" s="7"/>
      <c r="I17" s="8"/>
      <c r="J17" s="7"/>
      <c r="K17" s="434"/>
      <c r="L17" s="11" t="str">
        <f t="shared" si="2"/>
        <v/>
      </c>
      <c r="M17" s="23" t="s">
        <v>130</v>
      </c>
      <c r="N17" s="68">
        <v>140</v>
      </c>
      <c r="O17" s="14" t="str">
        <f t="shared" si="3"/>
        <v/>
      </c>
    </row>
    <row r="18" spans="1:15" ht="20.149999999999999" customHeight="1">
      <c r="A18" s="86"/>
      <c r="B18" s="81"/>
      <c r="C18" s="472"/>
      <c r="D18" s="11" t="str">
        <f t="shared" si="0"/>
        <v/>
      </c>
      <c r="E18" s="12" t="s">
        <v>131</v>
      </c>
      <c r="F18" s="121">
        <v>120</v>
      </c>
      <c r="G18" s="14" t="str">
        <f t="shared" si="1"/>
        <v/>
      </c>
      <c r="H18" s="7"/>
      <c r="I18" s="8"/>
      <c r="J18" s="7"/>
      <c r="K18" s="434"/>
      <c r="L18" s="11" t="str">
        <f t="shared" si="2"/>
        <v/>
      </c>
      <c r="M18" s="23" t="s">
        <v>132</v>
      </c>
      <c r="N18" s="68">
        <v>80</v>
      </c>
      <c r="O18" s="14" t="str">
        <f t="shared" si="3"/>
        <v/>
      </c>
    </row>
    <row r="19" spans="1:15" ht="20.149999999999999" customHeight="1">
      <c r="A19" s="86"/>
      <c r="B19" s="81"/>
      <c r="C19" s="472"/>
      <c r="D19" s="11" t="str">
        <f t="shared" si="0"/>
        <v/>
      </c>
      <c r="E19" s="12" t="s">
        <v>133</v>
      </c>
      <c r="F19" s="121">
        <v>140</v>
      </c>
      <c r="G19" s="14" t="str">
        <f t="shared" si="1"/>
        <v/>
      </c>
      <c r="H19" s="7"/>
      <c r="I19" s="8"/>
      <c r="J19" s="7"/>
      <c r="K19" s="434"/>
      <c r="L19" s="11" t="str">
        <f t="shared" si="2"/>
        <v/>
      </c>
      <c r="M19" s="23" t="s">
        <v>134</v>
      </c>
      <c r="N19" s="68">
        <v>195</v>
      </c>
      <c r="O19" s="14" t="str">
        <f t="shared" si="3"/>
        <v/>
      </c>
    </row>
    <row r="20" spans="1:15" ht="20.149999999999999" customHeight="1">
      <c r="A20" s="55"/>
      <c r="B20" s="81"/>
      <c r="C20" s="472"/>
      <c r="D20" s="11" t="str">
        <f t="shared" si="0"/>
        <v/>
      </c>
      <c r="E20" s="12" t="s">
        <v>135</v>
      </c>
      <c r="F20" s="121">
        <v>150</v>
      </c>
      <c r="G20" s="14" t="str">
        <f t="shared" si="1"/>
        <v/>
      </c>
      <c r="H20" s="7"/>
      <c r="I20" s="8"/>
      <c r="J20" s="7"/>
      <c r="K20" s="434"/>
      <c r="L20" s="11" t="str">
        <f t="shared" si="2"/>
        <v/>
      </c>
      <c r="M20" s="23" t="s">
        <v>136</v>
      </c>
      <c r="N20" s="68">
        <v>80</v>
      </c>
      <c r="O20" s="14" t="str">
        <f t="shared" si="3"/>
        <v/>
      </c>
    </row>
    <row r="21" spans="1:15" ht="20.149999999999999" customHeight="1" thickBot="1">
      <c r="A21" s="86"/>
      <c r="B21" s="81"/>
      <c r="C21" s="472"/>
      <c r="D21" s="11" t="str">
        <f t="shared" si="0"/>
        <v/>
      </c>
      <c r="E21" s="12" t="s">
        <v>137</v>
      </c>
      <c r="F21" s="121">
        <v>230</v>
      </c>
      <c r="G21" s="14" t="str">
        <f t="shared" si="1"/>
        <v/>
      </c>
      <c r="H21" s="7"/>
      <c r="I21" s="8"/>
      <c r="J21" s="7"/>
      <c r="K21" s="435"/>
      <c r="L21" s="11" t="str">
        <f t="shared" si="2"/>
        <v/>
      </c>
      <c r="M21" s="23" t="s">
        <v>138</v>
      </c>
      <c r="N21" s="68">
        <v>170</v>
      </c>
      <c r="O21" s="14" t="str">
        <f>IF(L21=$D$4,N21,IF($A$4=$D$8,N21,""))</f>
        <v/>
      </c>
    </row>
    <row r="22" spans="1:15" ht="20.149999999999999" customHeight="1" thickBot="1">
      <c r="A22" s="86"/>
      <c r="B22" s="81"/>
      <c r="C22" s="472"/>
      <c r="D22" s="11" t="str">
        <f t="shared" si="0"/>
        <v/>
      </c>
      <c r="E22" s="12" t="s">
        <v>139</v>
      </c>
      <c r="F22" s="122">
        <v>190</v>
      </c>
      <c r="G22" s="14" t="str">
        <f t="shared" si="1"/>
        <v/>
      </c>
      <c r="H22" s="7"/>
      <c r="I22" s="8"/>
      <c r="J22" s="7"/>
      <c r="K22" s="113">
        <f>IF(A4=I16,N22,IF(A4=$D$8,N22,0))</f>
        <v>0</v>
      </c>
      <c r="L22" s="439" t="s">
        <v>1026</v>
      </c>
      <c r="M22" s="437"/>
      <c r="N22" s="73">
        <f>SUM(N11:N21)</f>
        <v>1310</v>
      </c>
      <c r="O22" s="5">
        <f>SUM(O11:O21)</f>
        <v>0</v>
      </c>
    </row>
    <row r="23" spans="1:15" ht="20.149999999999999" customHeight="1" thickBot="1">
      <c r="A23" s="86"/>
      <c r="B23" s="81"/>
      <c r="C23" s="472"/>
      <c r="D23" s="11" t="str">
        <f t="shared" si="0"/>
        <v/>
      </c>
      <c r="E23" s="12" t="s">
        <v>140</v>
      </c>
      <c r="F23" s="122">
        <v>145</v>
      </c>
      <c r="G23" s="14" t="str">
        <f t="shared" si="1"/>
        <v/>
      </c>
      <c r="H23" s="7"/>
      <c r="I23" s="33"/>
      <c r="J23" s="34"/>
      <c r="K23" s="433" t="s">
        <v>2</v>
      </c>
      <c r="L23" s="11" t="str">
        <f>IF($A$4=$I$24,$D$4,"")</f>
        <v/>
      </c>
      <c r="M23" s="16" t="s">
        <v>141</v>
      </c>
      <c r="N23" s="71">
        <v>60</v>
      </c>
      <c r="O23" s="15" t="str">
        <f>IF(L23=$D$4,N23,IF($A$4=$D$8,N23,""))</f>
        <v/>
      </c>
    </row>
    <row r="24" spans="1:15" ht="20.149999999999999" customHeight="1" thickBot="1">
      <c r="A24" s="86"/>
      <c r="B24" s="81"/>
      <c r="C24" s="472"/>
      <c r="D24" s="11" t="str">
        <f t="shared" si="0"/>
        <v/>
      </c>
      <c r="E24" s="12" t="s">
        <v>142</v>
      </c>
      <c r="F24" s="122">
        <v>230</v>
      </c>
      <c r="G24" s="14" t="str">
        <f t="shared" si="1"/>
        <v/>
      </c>
      <c r="H24" s="7"/>
      <c r="I24" s="56"/>
      <c r="J24" s="7"/>
      <c r="K24" s="434"/>
      <c r="L24" s="11" t="str">
        <f t="shared" ref="L24:L26" si="4">IF($A$4=$I$24,$D$4,"")</f>
        <v/>
      </c>
      <c r="M24" s="16" t="s">
        <v>143</v>
      </c>
      <c r="N24" s="68">
        <v>45</v>
      </c>
      <c r="O24" s="15" t="str">
        <f t="shared" ref="O24:O26" si="5">IF(L24=$D$4,N24,IF($A$4=$D$8,N24,""))</f>
        <v/>
      </c>
    </row>
    <row r="25" spans="1:15" ht="20.149999999999999" customHeight="1" thickBot="1">
      <c r="A25" s="86"/>
      <c r="B25" s="81"/>
      <c r="C25" s="472"/>
      <c r="D25" s="11" t="str">
        <f t="shared" si="0"/>
        <v/>
      </c>
      <c r="E25" s="12" t="s">
        <v>144</v>
      </c>
      <c r="F25" s="122">
        <v>100</v>
      </c>
      <c r="G25" s="14" t="str">
        <f t="shared" si="1"/>
        <v/>
      </c>
      <c r="H25" s="7"/>
      <c r="I25" s="8"/>
      <c r="J25" s="7"/>
      <c r="K25" s="434"/>
      <c r="L25" s="11" t="str">
        <f t="shared" si="4"/>
        <v/>
      </c>
      <c r="M25" s="16" t="s">
        <v>145</v>
      </c>
      <c r="N25" s="68">
        <v>100</v>
      </c>
      <c r="O25" s="15" t="str">
        <f t="shared" si="5"/>
        <v/>
      </c>
    </row>
    <row r="26" spans="1:15" ht="20.149999999999999" customHeight="1" thickBot="1">
      <c r="A26" s="86"/>
      <c r="B26" s="81"/>
      <c r="C26" s="472"/>
      <c r="D26" s="11" t="str">
        <f t="shared" si="0"/>
        <v/>
      </c>
      <c r="E26" s="12" t="s">
        <v>146</v>
      </c>
      <c r="F26" s="122">
        <v>135</v>
      </c>
      <c r="G26" s="14" t="str">
        <f t="shared" si="1"/>
        <v/>
      </c>
      <c r="H26" s="7"/>
      <c r="I26" s="8"/>
      <c r="J26" s="7"/>
      <c r="K26" s="484"/>
      <c r="L26" s="11" t="str">
        <f t="shared" si="4"/>
        <v/>
      </c>
      <c r="M26" s="16" t="s">
        <v>147</v>
      </c>
      <c r="N26" s="68">
        <v>100</v>
      </c>
      <c r="O26" s="15" t="str">
        <f t="shared" si="5"/>
        <v/>
      </c>
    </row>
    <row r="27" spans="1:15" ht="20.149999999999999" customHeight="1" thickBot="1">
      <c r="A27" s="86"/>
      <c r="B27" s="81"/>
      <c r="C27" s="472"/>
      <c r="D27" s="11" t="str">
        <f t="shared" si="0"/>
        <v/>
      </c>
      <c r="E27" s="12" t="s">
        <v>148</v>
      </c>
      <c r="F27" s="122">
        <v>105</v>
      </c>
      <c r="G27" s="14" t="str">
        <f t="shared" si="1"/>
        <v/>
      </c>
      <c r="H27" s="7"/>
      <c r="I27" s="8"/>
      <c r="J27" s="7"/>
      <c r="K27" s="125">
        <f>IF(A4=$I$24,N27,IF(A4=$D$8,N27,0))</f>
        <v>0</v>
      </c>
      <c r="L27" s="439" t="s">
        <v>149</v>
      </c>
      <c r="M27" s="437"/>
      <c r="N27" s="70">
        <f>SUM(N23:N26)</f>
        <v>305</v>
      </c>
      <c r="O27" s="5">
        <f>SUM(O23:O26)</f>
        <v>0</v>
      </c>
    </row>
    <row r="28" spans="1:15" ht="20.149999999999999" customHeight="1">
      <c r="A28" s="86"/>
      <c r="B28" s="81"/>
      <c r="C28" s="472"/>
      <c r="D28" s="11" t="str">
        <f t="shared" si="0"/>
        <v/>
      </c>
      <c r="E28" s="12" t="s">
        <v>150</v>
      </c>
      <c r="F28" s="122">
        <v>195</v>
      </c>
      <c r="G28" s="14" t="str">
        <f t="shared" si="1"/>
        <v/>
      </c>
      <c r="H28" s="7"/>
      <c r="I28" s="35"/>
      <c r="J28" s="36"/>
      <c r="K28" s="467" t="s">
        <v>1</v>
      </c>
      <c r="L28" s="11" t="str">
        <f>IF($A$4=$I$31,$D$4,"")</f>
        <v/>
      </c>
      <c r="M28" s="12" t="s">
        <v>151</v>
      </c>
      <c r="N28" s="68">
        <v>0</v>
      </c>
      <c r="O28" s="14" t="str">
        <f>IF(L28=$D$4,N28,IF($A$4=$D$8,N28,""))</f>
        <v/>
      </c>
    </row>
    <row r="29" spans="1:15" ht="20.149999999999999" customHeight="1">
      <c r="A29" s="86"/>
      <c r="B29" s="81"/>
      <c r="C29" s="472"/>
      <c r="D29" s="11" t="str">
        <f t="shared" si="0"/>
        <v/>
      </c>
      <c r="E29" s="12" t="s">
        <v>152</v>
      </c>
      <c r="F29" s="122">
        <v>300</v>
      </c>
      <c r="G29" s="14" t="str">
        <f t="shared" si="1"/>
        <v/>
      </c>
      <c r="H29" s="7"/>
      <c r="I29" s="8"/>
      <c r="J29" s="7"/>
      <c r="K29" s="468"/>
      <c r="L29" s="11" t="str">
        <f t="shared" ref="L29:L35" si="6">IF($A$4=$I$31,$D$4,"")</f>
        <v/>
      </c>
      <c r="M29" s="12" t="s">
        <v>153</v>
      </c>
      <c r="N29" s="68">
        <v>0</v>
      </c>
      <c r="O29" s="14" t="str">
        <f t="shared" ref="O29:O35" si="7">IF(L29=$D$4,N29,IF($A$4=$D$8,N29,""))</f>
        <v/>
      </c>
    </row>
    <row r="30" spans="1:15" ht="20.149999999999999" customHeight="1" thickBot="1">
      <c r="A30" s="86"/>
      <c r="B30" s="81"/>
      <c r="C30" s="473"/>
      <c r="D30" s="11" t="str">
        <f t="shared" si="0"/>
        <v/>
      </c>
      <c r="E30" s="12" t="s">
        <v>154</v>
      </c>
      <c r="F30" s="123">
        <v>220</v>
      </c>
      <c r="G30" s="14" t="str">
        <f t="shared" si="1"/>
        <v/>
      </c>
      <c r="H30" s="7"/>
      <c r="I30" s="8"/>
      <c r="J30" s="7"/>
      <c r="K30" s="468"/>
      <c r="L30" s="11" t="str">
        <f t="shared" si="6"/>
        <v/>
      </c>
      <c r="M30" s="12" t="s">
        <v>155</v>
      </c>
      <c r="N30" s="68">
        <v>10</v>
      </c>
      <c r="O30" s="14" t="str">
        <f t="shared" si="7"/>
        <v/>
      </c>
    </row>
    <row r="31" spans="1:15" ht="20.149999999999999" customHeight="1" thickBot="1">
      <c r="A31" s="87"/>
      <c r="B31" s="88"/>
      <c r="C31" s="113">
        <f>IF(A4=$A$20,F31,IF(A4=$D$8,F31,0))</f>
        <v>0</v>
      </c>
      <c r="D31" s="436" t="s">
        <v>156</v>
      </c>
      <c r="E31" s="437"/>
      <c r="F31" s="70">
        <f>SUM(F11:F30)</f>
        <v>3730</v>
      </c>
      <c r="G31" s="5">
        <f>SUM(G11:H30)</f>
        <v>0</v>
      </c>
      <c r="H31" s="7"/>
      <c r="I31" s="55"/>
      <c r="J31" s="7"/>
      <c r="K31" s="468"/>
      <c r="L31" s="11" t="str">
        <f t="shared" si="6"/>
        <v/>
      </c>
      <c r="M31" s="12" t="s">
        <v>157</v>
      </c>
      <c r="N31" s="68">
        <v>0</v>
      </c>
      <c r="O31" s="14" t="str">
        <f t="shared" si="7"/>
        <v/>
      </c>
    </row>
    <row r="32" spans="1:15" ht="20.149999999999999" customHeight="1" thickBot="1">
      <c r="A32" s="470"/>
      <c r="B32" s="81"/>
      <c r="C32" s="471" t="s">
        <v>5</v>
      </c>
      <c r="D32" s="11" t="str">
        <f>IF($A$4=$A$37,$D$4,"")</f>
        <v/>
      </c>
      <c r="E32" s="16" t="s">
        <v>158</v>
      </c>
      <c r="F32" s="67">
        <v>0</v>
      </c>
      <c r="G32" s="14" t="str">
        <f>IF(D32=$D$4,F32,IF($A$4=$D$8,F32,""))</f>
        <v/>
      </c>
      <c r="H32" s="7"/>
      <c r="I32" s="8"/>
      <c r="J32" s="7"/>
      <c r="K32" s="468"/>
      <c r="L32" s="11" t="str">
        <f t="shared" si="6"/>
        <v/>
      </c>
      <c r="M32" s="12" t="s">
        <v>159</v>
      </c>
      <c r="N32" s="68">
        <v>25</v>
      </c>
      <c r="O32" s="14" t="str">
        <f t="shared" si="7"/>
        <v/>
      </c>
    </row>
    <row r="33" spans="1:15" ht="20.149999999999999" customHeight="1" thickBot="1">
      <c r="A33" s="470"/>
      <c r="B33" s="81"/>
      <c r="C33" s="472"/>
      <c r="D33" s="11" t="str">
        <f t="shared" ref="D33:D42" si="8">IF($A$4=$A$37,$D$4,"")</f>
        <v/>
      </c>
      <c r="E33" s="16" t="s">
        <v>160</v>
      </c>
      <c r="F33" s="68">
        <v>40</v>
      </c>
      <c r="G33" s="14" t="str">
        <f t="shared" ref="G33:G41" si="9">IF(D33=$D$4,F33,IF($A$4=$D$8,F33,""))</f>
        <v/>
      </c>
      <c r="H33" s="7"/>
      <c r="I33" s="8"/>
      <c r="J33" s="7"/>
      <c r="K33" s="468"/>
      <c r="L33" s="11" t="str">
        <f t="shared" si="6"/>
        <v/>
      </c>
      <c r="M33" s="12" t="s">
        <v>161</v>
      </c>
      <c r="N33" s="120">
        <v>50</v>
      </c>
      <c r="O33" s="14" t="str">
        <f t="shared" si="7"/>
        <v/>
      </c>
    </row>
    <row r="34" spans="1:15" ht="20.149999999999999" customHeight="1" thickBot="1">
      <c r="A34" s="470"/>
      <c r="B34" s="81"/>
      <c r="C34" s="472"/>
      <c r="D34" s="11" t="str">
        <f t="shared" si="8"/>
        <v/>
      </c>
      <c r="E34" s="16" t="s">
        <v>162</v>
      </c>
      <c r="F34" s="68">
        <v>75</v>
      </c>
      <c r="G34" s="14" t="str">
        <f t="shared" si="9"/>
        <v/>
      </c>
      <c r="H34" s="7"/>
      <c r="I34" s="8"/>
      <c r="J34" s="7"/>
      <c r="K34" s="468"/>
      <c r="L34" s="11" t="str">
        <f t="shared" si="6"/>
        <v/>
      </c>
      <c r="M34" s="12" t="s">
        <v>163</v>
      </c>
      <c r="N34" s="121">
        <v>50</v>
      </c>
      <c r="O34" s="14" t="str">
        <f t="shared" si="7"/>
        <v/>
      </c>
    </row>
    <row r="35" spans="1:15" ht="20.149999999999999" customHeight="1" thickBot="1">
      <c r="A35" s="85"/>
      <c r="C35" s="472"/>
      <c r="D35" s="11" t="str">
        <f t="shared" si="8"/>
        <v/>
      </c>
      <c r="E35" s="16" t="s">
        <v>164</v>
      </c>
      <c r="F35" s="68">
        <v>40</v>
      </c>
      <c r="G35" s="14" t="str">
        <f t="shared" si="9"/>
        <v/>
      </c>
      <c r="H35" s="7"/>
      <c r="I35" s="37"/>
      <c r="J35" s="7"/>
      <c r="K35" s="469"/>
      <c r="L35" s="11" t="str">
        <f t="shared" si="6"/>
        <v/>
      </c>
      <c r="M35" s="12" t="s">
        <v>165</v>
      </c>
      <c r="N35" s="123">
        <v>50</v>
      </c>
      <c r="O35" s="14" t="str">
        <f t="shared" si="7"/>
        <v/>
      </c>
    </row>
    <row r="36" spans="1:15" ht="20.149999999999999" customHeight="1" thickBot="1">
      <c r="A36" s="85"/>
      <c r="B36" s="81"/>
      <c r="C36" s="472"/>
      <c r="D36" s="11" t="str">
        <f t="shared" si="8"/>
        <v/>
      </c>
      <c r="E36" s="16" t="s">
        <v>166</v>
      </c>
      <c r="F36" s="68">
        <v>0</v>
      </c>
      <c r="G36" s="14" t="str">
        <f t="shared" si="9"/>
        <v/>
      </c>
      <c r="H36" s="7"/>
      <c r="I36" s="38"/>
      <c r="J36" s="7"/>
      <c r="K36" s="126">
        <f>IF(A4=$I$31,N36,IF(A4=$D$8,N36,0))</f>
        <v>0</v>
      </c>
      <c r="L36" s="439" t="s">
        <v>167</v>
      </c>
      <c r="M36" s="437"/>
      <c r="N36" s="70">
        <f>SUM(N28:N35)</f>
        <v>185</v>
      </c>
      <c r="O36" s="5">
        <f>SUM(O28:O35)</f>
        <v>0</v>
      </c>
    </row>
    <row r="37" spans="1:15" ht="20.149999999999999" customHeight="1" thickBot="1">
      <c r="A37" s="55"/>
      <c r="B37" s="81"/>
      <c r="C37" s="472"/>
      <c r="D37" s="11" t="str">
        <f t="shared" si="8"/>
        <v/>
      </c>
      <c r="E37" s="16" t="s">
        <v>168</v>
      </c>
      <c r="F37" s="69">
        <v>0</v>
      </c>
      <c r="G37" s="14" t="str">
        <f t="shared" si="9"/>
        <v/>
      </c>
      <c r="H37" s="7"/>
      <c r="I37" s="61"/>
      <c r="J37" s="89"/>
      <c r="K37" s="63"/>
      <c r="L37" s="440" t="s">
        <v>431</v>
      </c>
      <c r="M37" s="441"/>
      <c r="N37" s="80">
        <f>F31+F43+F48+F54+N22+N27+N36</f>
        <v>6490</v>
      </c>
      <c r="O37" s="4">
        <f>G31+G43+G48+G54+O22+O27+O36</f>
        <v>0</v>
      </c>
    </row>
    <row r="38" spans="1:15" ht="20.149999999999999" customHeight="1" thickBot="1">
      <c r="A38" s="85"/>
      <c r="B38" s="81"/>
      <c r="C38" s="472"/>
      <c r="D38" s="11" t="str">
        <f>IF($A$4=$A$37,$D$4,"")</f>
        <v/>
      </c>
      <c r="E38" s="16" t="s">
        <v>169</v>
      </c>
      <c r="F38" s="68">
        <v>65</v>
      </c>
      <c r="G38" s="14" t="str">
        <f t="shared" si="9"/>
        <v/>
      </c>
      <c r="H38" s="7"/>
      <c r="I38" s="62"/>
      <c r="J38" s="58"/>
      <c r="K38" s="64"/>
      <c r="L38" s="3"/>
      <c r="M38" s="3"/>
      <c r="N38" s="65"/>
      <c r="O38" s="2"/>
    </row>
    <row r="39" spans="1:15" ht="20.149999999999999" customHeight="1" thickBot="1">
      <c r="A39" s="86"/>
      <c r="B39" s="81"/>
      <c r="C39" s="472"/>
      <c r="D39" s="11" t="str">
        <f t="shared" si="8"/>
        <v/>
      </c>
      <c r="E39" s="16" t="s">
        <v>170</v>
      </c>
      <c r="F39" s="68">
        <v>55</v>
      </c>
      <c r="G39" s="14" t="str">
        <f t="shared" si="9"/>
        <v/>
      </c>
      <c r="H39" s="7"/>
    </row>
    <row r="40" spans="1:15" ht="20.149999999999999" customHeight="1" thickBot="1">
      <c r="A40" s="86"/>
      <c r="B40" s="81"/>
      <c r="C40" s="472"/>
      <c r="D40" s="11" t="str">
        <f t="shared" si="8"/>
        <v/>
      </c>
      <c r="E40" s="16" t="s">
        <v>171</v>
      </c>
      <c r="F40" s="235">
        <v>65</v>
      </c>
      <c r="G40" s="14" t="str">
        <f t="shared" si="9"/>
        <v/>
      </c>
      <c r="H40" s="7"/>
    </row>
    <row r="41" spans="1:15" ht="20.149999999999999" customHeight="1" thickBot="1">
      <c r="A41" s="86"/>
      <c r="B41" s="81"/>
      <c r="C41" s="472"/>
      <c r="D41" s="11" t="str">
        <f t="shared" si="8"/>
        <v/>
      </c>
      <c r="E41" s="16" t="s">
        <v>172</v>
      </c>
      <c r="F41" s="235">
        <v>90</v>
      </c>
      <c r="G41" s="14" t="str">
        <f t="shared" si="9"/>
        <v/>
      </c>
      <c r="H41" s="7"/>
    </row>
    <row r="42" spans="1:15" ht="20.149999999999999" customHeight="1" thickBot="1">
      <c r="A42" s="86"/>
      <c r="B42" s="81"/>
      <c r="C42" s="473"/>
      <c r="D42" s="11" t="str">
        <f t="shared" si="8"/>
        <v/>
      </c>
      <c r="E42" s="16" t="s">
        <v>173</v>
      </c>
      <c r="F42" s="123">
        <v>65</v>
      </c>
      <c r="G42" s="14" t="str">
        <f>IF(D42=$D$4,F42,IF($A$4=$D$8,F42,""))</f>
        <v/>
      </c>
      <c r="H42" s="7"/>
    </row>
    <row r="43" spans="1:15" ht="20.149999999999999" customHeight="1" thickBot="1">
      <c r="A43" s="85"/>
      <c r="C43" s="113">
        <f>IF(A4=$A$37,F43,IF(A4=$D$8,F43,0))</f>
        <v>0</v>
      </c>
      <c r="D43" s="436" t="s">
        <v>174</v>
      </c>
      <c r="E43" s="437"/>
      <c r="F43" s="70">
        <f>SUM(F32:F42)</f>
        <v>495</v>
      </c>
      <c r="G43" s="5">
        <f>SUM(G32:G42)</f>
        <v>0</v>
      </c>
      <c r="H43" s="7"/>
    </row>
    <row r="44" spans="1:15" ht="20.149999999999999" customHeight="1" thickBot="1">
      <c r="A44" s="90"/>
      <c r="B44" s="91"/>
      <c r="C44" s="471" t="s">
        <v>4</v>
      </c>
      <c r="D44" s="11" t="str">
        <f>IF($A$4=$A$46,$D$4,"")</f>
        <v/>
      </c>
      <c r="E44" s="16" t="s">
        <v>175</v>
      </c>
      <c r="F44" s="71">
        <v>25</v>
      </c>
      <c r="G44" s="14" t="str">
        <f>IF(D44=$D$4,F44,IF($A$4=$D$8,F44,""))</f>
        <v/>
      </c>
      <c r="H44" s="7"/>
    </row>
    <row r="45" spans="1:15" ht="20.149999999999999" customHeight="1" thickBot="1">
      <c r="A45" s="85"/>
      <c r="C45" s="472"/>
      <c r="D45" s="11" t="str">
        <f t="shared" ref="D45:D47" si="10">IF($A$4=$A$46,$D$4,"")</f>
        <v/>
      </c>
      <c r="E45" s="16" t="s">
        <v>176</v>
      </c>
      <c r="F45" s="68">
        <v>55</v>
      </c>
      <c r="G45" s="14" t="str">
        <f t="shared" ref="G45:G47" si="11">IF(D45=$D$4,F45,IF($A$4=$D$8,F45,""))</f>
        <v/>
      </c>
      <c r="H45" s="7"/>
    </row>
    <row r="46" spans="1:15" ht="20.149999999999999" customHeight="1" thickBot="1">
      <c r="A46" s="83"/>
      <c r="C46" s="472"/>
      <c r="D46" s="11" t="str">
        <f t="shared" si="10"/>
        <v/>
      </c>
      <c r="E46" s="16" t="s">
        <v>177</v>
      </c>
      <c r="F46" s="68">
        <v>0</v>
      </c>
      <c r="G46" s="14" t="str">
        <f t="shared" si="11"/>
        <v/>
      </c>
      <c r="H46" s="7"/>
    </row>
    <row r="47" spans="1:15" ht="20.149999999999999" customHeight="1" thickBot="1">
      <c r="A47" s="85"/>
      <c r="C47" s="472"/>
      <c r="D47" s="11" t="str">
        <f t="shared" si="10"/>
        <v/>
      </c>
      <c r="E47" s="16" t="s">
        <v>178</v>
      </c>
      <c r="F47" s="68">
        <v>0</v>
      </c>
      <c r="G47" s="14" t="str">
        <f t="shared" si="11"/>
        <v/>
      </c>
      <c r="H47" s="7"/>
    </row>
    <row r="48" spans="1:15" ht="20.149999999999999" customHeight="1" thickBot="1">
      <c r="A48" s="85"/>
      <c r="C48" s="113">
        <f>IF(A4=A46,F48,IF(A4=$D$8,F48,0))</f>
        <v>0</v>
      </c>
      <c r="D48" s="436" t="s">
        <v>179</v>
      </c>
      <c r="E48" s="437"/>
      <c r="F48" s="73">
        <f>SUM(F44:F47)</f>
        <v>80</v>
      </c>
      <c r="G48" s="9">
        <f>SUM(G44:G47)</f>
        <v>0</v>
      </c>
      <c r="H48" s="7"/>
    </row>
    <row r="49" spans="1:11" ht="20.149999999999999" customHeight="1" thickBot="1">
      <c r="A49" s="85"/>
      <c r="C49" s="471" t="s">
        <v>3</v>
      </c>
      <c r="D49" s="11" t="str">
        <f>IF($A$4=$A$51,$D$4,"")</f>
        <v/>
      </c>
      <c r="E49" s="10" t="s">
        <v>180</v>
      </c>
      <c r="F49" s="73">
        <v>5</v>
      </c>
      <c r="G49" s="9" t="str">
        <f>IF(D49=$D$4,F49,IF($A$4=$D$8,F49,""))</f>
        <v/>
      </c>
      <c r="H49" s="7"/>
    </row>
    <row r="50" spans="1:11" ht="20.149999999999999" customHeight="1" thickBot="1">
      <c r="A50" s="85"/>
      <c r="C50" s="472"/>
      <c r="D50" s="11" t="str">
        <f>IF($A$4=$A$51,$D$4,"")</f>
        <v/>
      </c>
      <c r="E50" s="10" t="s">
        <v>181</v>
      </c>
      <c r="F50" s="73">
        <v>80</v>
      </c>
      <c r="G50" s="9" t="str">
        <f t="shared" ref="G50:G53" si="12">IF(D50=$D$4,F50,IF($A$4=$D$8,F50,""))</f>
        <v/>
      </c>
      <c r="H50" s="7"/>
    </row>
    <row r="51" spans="1:11" ht="20.149999999999999" customHeight="1" thickBot="1">
      <c r="A51" s="83"/>
      <c r="C51" s="472"/>
      <c r="D51" s="11" t="str">
        <f>IF($A$4=$A$51,$D$4,"")</f>
        <v/>
      </c>
      <c r="E51" s="10" t="s">
        <v>182</v>
      </c>
      <c r="F51" s="73">
        <v>55</v>
      </c>
      <c r="G51" s="9" t="str">
        <f t="shared" si="12"/>
        <v/>
      </c>
      <c r="H51" s="7"/>
    </row>
    <row r="52" spans="1:11" ht="20.149999999999999" customHeight="1" thickBot="1">
      <c r="A52" s="85"/>
      <c r="C52" s="472"/>
      <c r="D52" s="11" t="str">
        <f>IF($A$4=$A$51,$D$4,"")</f>
        <v/>
      </c>
      <c r="E52" s="10" t="s">
        <v>183</v>
      </c>
      <c r="F52" s="73">
        <v>120</v>
      </c>
      <c r="G52" s="9" t="str">
        <f t="shared" si="12"/>
        <v/>
      </c>
      <c r="H52" s="7"/>
    </row>
    <row r="53" spans="1:11" ht="20.149999999999999" customHeight="1" thickBot="1">
      <c r="A53" s="85"/>
      <c r="C53" s="473"/>
      <c r="D53" s="11" t="str">
        <f>IF($A$4=$A$51,$D$4,"")</f>
        <v/>
      </c>
      <c r="E53" s="10" t="s">
        <v>184</v>
      </c>
      <c r="F53" s="73">
        <v>125</v>
      </c>
      <c r="G53" s="9" t="str">
        <f t="shared" si="12"/>
        <v/>
      </c>
      <c r="H53" s="7"/>
    </row>
    <row r="54" spans="1:11" ht="20.149999999999999" customHeight="1" thickBot="1">
      <c r="A54" s="92"/>
      <c r="B54" s="93"/>
      <c r="C54" s="124">
        <f>IF(A4=$A$51,F54,IF(A4=$D$8,F54,0))</f>
        <v>0</v>
      </c>
      <c r="D54" s="436" t="s">
        <v>185</v>
      </c>
      <c r="E54" s="437"/>
      <c r="F54" s="73">
        <f>SUM(F49:F53)</f>
        <v>385</v>
      </c>
      <c r="G54" s="9">
        <f>SUM(G49:G53)</f>
        <v>0</v>
      </c>
      <c r="H54" s="7"/>
    </row>
    <row r="55" spans="1:11" ht="18" customHeight="1">
      <c r="H55" s="7"/>
    </row>
    <row r="56" spans="1:11" ht="18" customHeight="1">
      <c r="H56" s="7"/>
    </row>
    <row r="57" spans="1:11" ht="18" customHeight="1">
      <c r="C57" s="463" t="s">
        <v>186</v>
      </c>
      <c r="D57" s="464"/>
      <c r="E57" s="474" t="s">
        <v>24</v>
      </c>
      <c r="F57" s="475"/>
      <c r="G57" s="475"/>
      <c r="H57" s="475"/>
      <c r="I57" s="475"/>
      <c r="J57" s="480"/>
      <c r="K57" s="478">
        <f>O37</f>
        <v>0</v>
      </c>
    </row>
    <row r="58" spans="1:11" ht="18" customHeight="1">
      <c r="C58" s="465"/>
      <c r="D58" s="466"/>
      <c r="E58" s="476"/>
      <c r="F58" s="477"/>
      <c r="G58" s="477"/>
      <c r="H58" s="477"/>
      <c r="I58" s="477"/>
      <c r="J58" s="481"/>
      <c r="K58" s="479"/>
    </row>
    <row r="59" spans="1:11" ht="18" customHeight="1">
      <c r="H59" s="7"/>
    </row>
    <row r="60" spans="1:11" ht="18" customHeight="1">
      <c r="H60" s="7"/>
    </row>
    <row r="61" spans="1:11" ht="18" customHeight="1">
      <c r="H61" s="7"/>
    </row>
    <row r="62" spans="1:11" ht="18" customHeight="1"/>
    <row r="63" spans="1:11" ht="18" customHeight="1">
      <c r="A63" s="94"/>
      <c r="B63" s="94"/>
    </row>
    <row r="64" spans="1:11" ht="16.5">
      <c r="A64" s="94"/>
      <c r="B64" s="94"/>
    </row>
    <row r="70" spans="1:15" ht="16.5">
      <c r="E70" s="94"/>
      <c r="F70" s="94"/>
      <c r="G70" s="94"/>
      <c r="H70" s="94"/>
      <c r="I70" s="94"/>
      <c r="J70" s="94"/>
      <c r="K70" s="94"/>
    </row>
    <row r="71" spans="1:15" s="94" customFormat="1" ht="16.5">
      <c r="A71" s="1"/>
      <c r="B71" s="1"/>
      <c r="L71" s="1"/>
      <c r="M71" s="1"/>
      <c r="N71" s="1"/>
      <c r="O71" s="1"/>
    </row>
    <row r="72" spans="1:15" s="94" customFormat="1" ht="16.5">
      <c r="A72" s="1"/>
      <c r="B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</sheetData>
  <sheetProtection algorithmName="SHA-512" hashValue="C12EKXaAjDq4PQW7SRyFOqX4MRFHKq61sPkbeeNmsd3wJIpGkKxU3HQoXzvSkWxffgATXqY/EU0aj/EVObKbnA==" saltValue="ZdXFcBhqjYjCbdWbIp1OBQ==" spinCount="100000" sheet="1" objects="1" scenarios="1"/>
  <mergeCells count="32">
    <mergeCell ref="E4:G5"/>
    <mergeCell ref="F1:G1"/>
    <mergeCell ref="L1:M1"/>
    <mergeCell ref="E2:M2"/>
    <mergeCell ref="U2:V2"/>
    <mergeCell ref="S3:T3"/>
    <mergeCell ref="L6:M6"/>
    <mergeCell ref="I10:K10"/>
    <mergeCell ref="A11:A13"/>
    <mergeCell ref="C11:C30"/>
    <mergeCell ref="K11:K21"/>
    <mergeCell ref="A15:A17"/>
    <mergeCell ref="L22:M22"/>
    <mergeCell ref="K23:K26"/>
    <mergeCell ref="E8:N9"/>
    <mergeCell ref="D8:D9"/>
    <mergeCell ref="C57:D58"/>
    <mergeCell ref="L27:M27"/>
    <mergeCell ref="K28:K35"/>
    <mergeCell ref="D31:E31"/>
    <mergeCell ref="A32:A34"/>
    <mergeCell ref="C32:C42"/>
    <mergeCell ref="L36:M36"/>
    <mergeCell ref="D43:E43"/>
    <mergeCell ref="C44:C47"/>
    <mergeCell ref="D48:E48"/>
    <mergeCell ref="C49:C53"/>
    <mergeCell ref="D54:E54"/>
    <mergeCell ref="L37:M37"/>
    <mergeCell ref="E57:I58"/>
    <mergeCell ref="K57:K58"/>
    <mergeCell ref="J57:J58"/>
  </mergeCells>
  <phoneticPr fontId="2"/>
  <pageMargins left="0.7" right="0.7" top="0.75" bottom="0.75" header="0.3" footer="0.3"/>
  <pageSetup paperSize="9" scale="67" orientation="portrait" r:id="rId1"/>
  <rowBreaks count="1" manualBreakCount="1">
    <brk id="74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37AF5-85ED-4980-BAC7-31E2BCBF37CE}">
  <sheetPr codeName="Sheet16"/>
  <dimension ref="A1:V71"/>
  <sheetViews>
    <sheetView view="pageBreakPreview" zoomScale="60" zoomScaleNormal="100" workbookViewId="0">
      <selection activeCell="N12" sqref="N12"/>
    </sheetView>
  </sheetViews>
  <sheetFormatPr defaultRowHeight="13"/>
  <cols>
    <col min="1" max="1" width="3.42578125" style="1" customWidth="1"/>
    <col min="2" max="2" width="0.5703125" style="1" customWidth="1"/>
    <col min="3" max="3" width="6.9257812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賃貸集合住宅!L3</f>
        <v>0</v>
      </c>
      <c r="M1" s="492"/>
      <c r="N1" s="1" t="s">
        <v>21</v>
      </c>
      <c r="O1" s="111"/>
    </row>
    <row r="2" spans="1:22" ht="24.75" customHeight="1" thickBot="1">
      <c r="C2" s="1" t="s">
        <v>115</v>
      </c>
      <c r="E2" s="462">
        <f>賃貸集合住宅!B41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賃貸集合住宅!C6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451"/>
      <c r="E8" s="451" t="s">
        <v>187</v>
      </c>
      <c r="F8" s="452"/>
      <c r="G8" s="452"/>
      <c r="H8" s="452"/>
      <c r="I8" s="452"/>
      <c r="J8" s="452"/>
      <c r="K8" s="452"/>
      <c r="L8" s="452"/>
      <c r="M8" s="452"/>
      <c r="N8" s="452"/>
      <c r="O8" s="453"/>
    </row>
    <row r="9" spans="1:22" ht="14.25" customHeight="1" thickBot="1">
      <c r="D9" s="454"/>
      <c r="E9" s="454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22" ht="22.5" customHeight="1" thickBot="1">
      <c r="A10" s="95" t="s">
        <v>43</v>
      </c>
      <c r="B10" s="42"/>
      <c r="C10" s="41" t="s">
        <v>430</v>
      </c>
      <c r="D10" s="236" t="s">
        <v>67</v>
      </c>
      <c r="E10" s="26" t="s">
        <v>108</v>
      </c>
      <c r="F10" s="26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483"/>
      <c r="B11" s="81"/>
      <c r="C11" s="471" t="s">
        <v>188</v>
      </c>
      <c r="D11" s="11" t="str">
        <f>IF($A$4=$A$19,$D$4,"")</f>
        <v/>
      </c>
      <c r="E11" s="23" t="s">
        <v>189</v>
      </c>
      <c r="F11" s="67">
        <v>335</v>
      </c>
      <c r="G11" s="14" t="str">
        <f>IF(D11=$D$4,F11,IF($A$4=$D$8,F11,""))</f>
        <v/>
      </c>
      <c r="H11" s="7"/>
      <c r="I11" s="18"/>
      <c r="J11" s="17"/>
      <c r="K11" s="502" t="s">
        <v>190</v>
      </c>
      <c r="L11" s="11" t="str">
        <f>IF($A$4=$I$14,$D$4,"")</f>
        <v/>
      </c>
      <c r="M11" s="23" t="s">
        <v>191</v>
      </c>
      <c r="N11" s="67">
        <v>160</v>
      </c>
      <c r="O11" s="14" t="str">
        <f>IF(L11=$D$4,N11,IF($A$4=$D$8,N11,""))</f>
        <v/>
      </c>
    </row>
    <row r="12" spans="1:22" ht="20.149999999999999" customHeight="1">
      <c r="A12" s="470"/>
      <c r="B12" s="81"/>
      <c r="C12" s="472"/>
      <c r="D12" s="11" t="str">
        <f t="shared" ref="D12:D14" si="0">IF($A$4=$A$19,$D$4,"")</f>
        <v/>
      </c>
      <c r="E12" s="23" t="s">
        <v>192</v>
      </c>
      <c r="F12" s="68">
        <v>205</v>
      </c>
      <c r="G12" s="14" t="str">
        <f t="shared" ref="G12:G26" si="1">IF(D12=$D$4,F12,IF($A$4=$D$8,F12,""))</f>
        <v/>
      </c>
      <c r="H12" s="7"/>
      <c r="I12" s="8"/>
      <c r="J12" s="7"/>
      <c r="K12" s="503"/>
      <c r="L12" s="11" t="str">
        <f t="shared" ref="L12:L17" si="2">IF($A$4=$I$14,$D$4,"")</f>
        <v/>
      </c>
      <c r="M12" s="23" t="s">
        <v>193</v>
      </c>
      <c r="N12" s="68">
        <v>65</v>
      </c>
      <c r="O12" s="14" t="str">
        <f t="shared" ref="O12:O16" si="3">IF(L12=$D$4,N12,IF($A$4=$D$8,N12,""))</f>
        <v/>
      </c>
    </row>
    <row r="13" spans="1:22" ht="20.149999999999999" customHeight="1">
      <c r="A13" s="470"/>
      <c r="B13" s="81"/>
      <c r="C13" s="472"/>
      <c r="D13" s="11" t="str">
        <f t="shared" si="0"/>
        <v/>
      </c>
      <c r="E13" s="23" t="s">
        <v>194</v>
      </c>
      <c r="F13" s="69">
        <v>300</v>
      </c>
      <c r="G13" s="14" t="str">
        <f t="shared" si="1"/>
        <v/>
      </c>
      <c r="H13" s="7"/>
      <c r="I13" s="8"/>
      <c r="J13" s="7"/>
      <c r="K13" s="503"/>
      <c r="L13" s="11" t="str">
        <f t="shared" si="2"/>
        <v/>
      </c>
      <c r="M13" s="23" t="s">
        <v>195</v>
      </c>
      <c r="N13" s="68">
        <v>40</v>
      </c>
      <c r="O13" s="14" t="str">
        <f t="shared" si="3"/>
        <v/>
      </c>
    </row>
    <row r="14" spans="1:22" ht="20.149999999999999" customHeight="1">
      <c r="A14" s="85"/>
      <c r="C14" s="472"/>
      <c r="D14" s="11" t="str">
        <f t="shared" si="0"/>
        <v/>
      </c>
      <c r="E14" s="23" t="s">
        <v>196</v>
      </c>
      <c r="F14" s="68">
        <v>140</v>
      </c>
      <c r="G14" s="14" t="str">
        <f t="shared" si="1"/>
        <v/>
      </c>
      <c r="H14" s="7"/>
      <c r="I14" s="55"/>
      <c r="J14" s="7"/>
      <c r="K14" s="503"/>
      <c r="L14" s="11" t="str">
        <f t="shared" si="2"/>
        <v/>
      </c>
      <c r="M14" s="23" t="s">
        <v>197</v>
      </c>
      <c r="N14" s="68">
        <v>160</v>
      </c>
      <c r="O14" s="14" t="str">
        <f t="shared" si="3"/>
        <v/>
      </c>
    </row>
    <row r="15" spans="1:22" ht="20.149999999999999" customHeight="1">
      <c r="A15" s="470"/>
      <c r="B15" s="81"/>
      <c r="C15" s="472"/>
      <c r="D15" s="11" t="str">
        <f t="shared" ref="D15:D27" si="4">IF($A$4=$A$19,$D$4,"")</f>
        <v/>
      </c>
      <c r="E15" s="23" t="s">
        <v>198</v>
      </c>
      <c r="F15" s="68">
        <v>230</v>
      </c>
      <c r="G15" s="14" t="str">
        <f t="shared" si="1"/>
        <v/>
      </c>
      <c r="H15" s="7"/>
      <c r="I15" s="8"/>
      <c r="J15" s="7"/>
      <c r="K15" s="503"/>
      <c r="L15" s="11" t="str">
        <f t="shared" si="2"/>
        <v/>
      </c>
      <c r="M15" s="23" t="s">
        <v>199</v>
      </c>
      <c r="N15" s="68">
        <v>80</v>
      </c>
      <c r="O15" s="14" t="str">
        <f t="shared" si="3"/>
        <v/>
      </c>
    </row>
    <row r="16" spans="1:22" ht="20.149999999999999" customHeight="1">
      <c r="A16" s="470"/>
      <c r="B16" s="81"/>
      <c r="C16" s="472"/>
      <c r="D16" s="11" t="str">
        <f t="shared" si="4"/>
        <v/>
      </c>
      <c r="E16" s="23" t="s">
        <v>200</v>
      </c>
      <c r="F16" s="68">
        <v>310</v>
      </c>
      <c r="G16" s="14" t="str">
        <f t="shared" si="1"/>
        <v/>
      </c>
      <c r="H16" s="7"/>
      <c r="I16" s="85"/>
      <c r="J16" s="7"/>
      <c r="K16" s="503"/>
      <c r="L16" s="11" t="str">
        <f t="shared" si="2"/>
        <v/>
      </c>
      <c r="M16" s="23" t="s">
        <v>201</v>
      </c>
      <c r="N16" s="68">
        <v>30</v>
      </c>
      <c r="O16" s="14" t="str">
        <f t="shared" si="3"/>
        <v/>
      </c>
    </row>
    <row r="17" spans="1:15" ht="20.149999999999999" customHeight="1" thickBot="1">
      <c r="A17" s="470"/>
      <c r="B17" s="81"/>
      <c r="C17" s="472"/>
      <c r="D17" s="11" t="str">
        <f t="shared" si="4"/>
        <v/>
      </c>
      <c r="E17" s="23" t="s">
        <v>202</v>
      </c>
      <c r="F17" s="69">
        <v>130</v>
      </c>
      <c r="G17" s="14" t="str">
        <f t="shared" si="1"/>
        <v/>
      </c>
      <c r="H17" s="7"/>
      <c r="I17" s="8"/>
      <c r="J17" s="7"/>
      <c r="K17" s="504"/>
      <c r="L17" s="11" t="str">
        <f t="shared" si="2"/>
        <v/>
      </c>
      <c r="M17" s="23" t="s">
        <v>203</v>
      </c>
      <c r="N17" s="68">
        <v>40</v>
      </c>
      <c r="O17" s="14" t="str">
        <f>IF(L17=$D$4,N17,IF($A$4=$D$8,N17,""))</f>
        <v/>
      </c>
    </row>
    <row r="18" spans="1:15" ht="20.149999999999999" customHeight="1" thickBot="1">
      <c r="A18" s="86"/>
      <c r="B18" s="81"/>
      <c r="C18" s="472"/>
      <c r="D18" s="11" t="str">
        <f t="shared" si="4"/>
        <v/>
      </c>
      <c r="E18" s="23" t="s">
        <v>204</v>
      </c>
      <c r="F18" s="127">
        <v>185</v>
      </c>
      <c r="G18" s="14" t="str">
        <f t="shared" si="1"/>
        <v/>
      </c>
      <c r="H18" s="7"/>
      <c r="I18" s="8"/>
      <c r="J18" s="7"/>
      <c r="K18" s="113">
        <f>IF(A4=I14,N18,IF(A4=$D$8,N18,0))</f>
        <v>0</v>
      </c>
      <c r="L18" s="439" t="s">
        <v>205</v>
      </c>
      <c r="M18" s="437"/>
      <c r="N18" s="73">
        <f>SUM(N11:N17)</f>
        <v>575</v>
      </c>
      <c r="O18" s="5">
        <f>SUM(O11:O17)</f>
        <v>0</v>
      </c>
    </row>
    <row r="19" spans="1:15" ht="20.149999999999999" customHeight="1" thickBot="1">
      <c r="A19" s="55"/>
      <c r="B19" s="81"/>
      <c r="C19" s="472"/>
      <c r="D19" s="11" t="str">
        <f t="shared" si="4"/>
        <v/>
      </c>
      <c r="E19" s="23" t="s">
        <v>206</v>
      </c>
      <c r="F19" s="127">
        <v>235</v>
      </c>
      <c r="G19" s="14" t="str">
        <f t="shared" si="1"/>
        <v/>
      </c>
      <c r="H19" s="7"/>
      <c r="I19" s="35"/>
      <c r="J19" s="36"/>
      <c r="K19" s="505" t="s">
        <v>207</v>
      </c>
      <c r="L19" s="11" t="str">
        <f>IF($A$4=$I$23,$D$4,"")</f>
        <v/>
      </c>
      <c r="M19" s="16" t="s">
        <v>208</v>
      </c>
      <c r="N19" s="71">
        <v>5</v>
      </c>
      <c r="O19" s="15" t="str">
        <f>IF(L19=$D$4,N19,IF($A$4=$D$8,N19,""))</f>
        <v/>
      </c>
    </row>
    <row r="20" spans="1:15" ht="20.149999999999999" customHeight="1" thickBot="1">
      <c r="A20" s="85"/>
      <c r="B20" s="81"/>
      <c r="C20" s="472"/>
      <c r="D20" s="11" t="str">
        <f t="shared" si="4"/>
        <v/>
      </c>
      <c r="E20" s="23" t="s">
        <v>209</v>
      </c>
      <c r="F20" s="127">
        <v>400</v>
      </c>
      <c r="G20" s="14" t="str">
        <f t="shared" si="1"/>
        <v/>
      </c>
      <c r="H20" s="7"/>
      <c r="I20" s="85"/>
      <c r="J20" s="7"/>
      <c r="K20" s="506"/>
      <c r="L20" s="11" t="str">
        <f t="shared" ref="L20:L27" si="5">IF($A$4=$I$23,$D$4,"")</f>
        <v/>
      </c>
      <c r="M20" s="16" t="s">
        <v>210</v>
      </c>
      <c r="N20" s="68">
        <v>100</v>
      </c>
      <c r="O20" s="15" t="str">
        <f t="shared" ref="O20:O27" si="6">IF(L20=$D$4,N20,IF($A$4=$D$8,N20,""))</f>
        <v/>
      </c>
    </row>
    <row r="21" spans="1:15" ht="20.149999999999999" customHeight="1" thickBot="1">
      <c r="A21" s="86"/>
      <c r="B21" s="81"/>
      <c r="C21" s="472"/>
      <c r="D21" s="11" t="str">
        <f t="shared" si="4"/>
        <v/>
      </c>
      <c r="E21" s="23" t="s">
        <v>211</v>
      </c>
      <c r="F21" s="127">
        <v>65</v>
      </c>
      <c r="G21" s="14" t="str">
        <f t="shared" si="1"/>
        <v/>
      </c>
      <c r="H21" s="7"/>
      <c r="I21" s="8"/>
      <c r="J21" s="7"/>
      <c r="K21" s="506"/>
      <c r="L21" s="11" t="str">
        <f t="shared" si="5"/>
        <v/>
      </c>
      <c r="M21" s="16" t="s">
        <v>212</v>
      </c>
      <c r="N21" s="68">
        <v>90</v>
      </c>
      <c r="O21" s="15" t="str">
        <f t="shared" si="6"/>
        <v/>
      </c>
    </row>
    <row r="22" spans="1:15" ht="20.149999999999999" customHeight="1" thickBot="1">
      <c r="A22" s="86"/>
      <c r="B22" s="81"/>
      <c r="C22" s="472"/>
      <c r="D22" s="11" t="str">
        <f t="shared" si="4"/>
        <v/>
      </c>
      <c r="E22" s="23" t="s">
        <v>213</v>
      </c>
      <c r="F22" s="121">
        <v>250</v>
      </c>
      <c r="G22" s="14" t="str">
        <f t="shared" si="1"/>
        <v/>
      </c>
      <c r="H22" s="7"/>
      <c r="I22" s="8"/>
      <c r="J22" s="7"/>
      <c r="K22" s="506"/>
      <c r="L22" s="11" t="str">
        <f t="shared" si="5"/>
        <v/>
      </c>
      <c r="M22" s="16" t="s">
        <v>214</v>
      </c>
      <c r="N22" s="68">
        <v>50</v>
      </c>
      <c r="O22" s="15" t="str">
        <f t="shared" si="6"/>
        <v/>
      </c>
    </row>
    <row r="23" spans="1:15" ht="20.149999999999999" customHeight="1" thickBot="1">
      <c r="A23" s="86"/>
      <c r="B23" s="81"/>
      <c r="C23" s="472"/>
      <c r="D23" s="11" t="str">
        <f t="shared" si="4"/>
        <v/>
      </c>
      <c r="E23" s="23" t="s">
        <v>215</v>
      </c>
      <c r="F23" s="123">
        <v>110</v>
      </c>
      <c r="G23" s="14" t="str">
        <f t="shared" si="1"/>
        <v/>
      </c>
      <c r="H23" s="7"/>
      <c r="I23" s="55"/>
      <c r="J23" s="7"/>
      <c r="K23" s="506"/>
      <c r="L23" s="11" t="str">
        <f t="shared" si="5"/>
        <v/>
      </c>
      <c r="M23" s="16" t="s">
        <v>216</v>
      </c>
      <c r="N23" s="120">
        <v>150</v>
      </c>
      <c r="O23" s="15" t="str">
        <f t="shared" si="6"/>
        <v/>
      </c>
    </row>
    <row r="24" spans="1:15" ht="20.149999999999999" customHeight="1" thickBot="1">
      <c r="A24" s="86"/>
      <c r="B24" s="81"/>
      <c r="C24" s="472"/>
      <c r="D24" s="11" t="str">
        <f t="shared" si="4"/>
        <v/>
      </c>
      <c r="E24" s="23" t="s">
        <v>217</v>
      </c>
      <c r="F24" s="127">
        <v>140</v>
      </c>
      <c r="G24" s="14" t="str">
        <f t="shared" si="1"/>
        <v/>
      </c>
      <c r="H24" s="7"/>
      <c r="I24" s="37"/>
      <c r="J24" s="7"/>
      <c r="K24" s="506"/>
      <c r="L24" s="11" t="str">
        <f t="shared" si="5"/>
        <v/>
      </c>
      <c r="M24" s="16" t="s">
        <v>218</v>
      </c>
      <c r="N24" s="121">
        <v>40</v>
      </c>
      <c r="O24" s="15" t="str">
        <f t="shared" si="6"/>
        <v/>
      </c>
    </row>
    <row r="25" spans="1:15" ht="20.149999999999999" customHeight="1" thickBot="1">
      <c r="A25" s="86"/>
      <c r="B25" s="81"/>
      <c r="C25" s="472"/>
      <c r="D25" s="11" t="str">
        <f t="shared" si="4"/>
        <v/>
      </c>
      <c r="E25" s="23" t="s">
        <v>219</v>
      </c>
      <c r="F25" s="127">
        <v>70</v>
      </c>
      <c r="G25" s="14" t="str">
        <f t="shared" si="1"/>
        <v/>
      </c>
      <c r="H25" s="7"/>
      <c r="I25" s="37"/>
      <c r="J25" s="7"/>
      <c r="K25" s="506"/>
      <c r="L25" s="11" t="str">
        <f t="shared" si="5"/>
        <v/>
      </c>
      <c r="M25" s="16" t="s">
        <v>220</v>
      </c>
      <c r="N25" s="123">
        <v>105</v>
      </c>
      <c r="O25" s="15" t="str">
        <f t="shared" si="6"/>
        <v/>
      </c>
    </row>
    <row r="26" spans="1:15" ht="20.149999999999999" customHeight="1" thickBot="1">
      <c r="A26" s="86"/>
      <c r="B26" s="81"/>
      <c r="C26" s="472"/>
      <c r="D26" s="11" t="str">
        <f t="shared" si="4"/>
        <v/>
      </c>
      <c r="E26" s="23" t="s">
        <v>221</v>
      </c>
      <c r="F26" s="121">
        <v>55</v>
      </c>
      <c r="G26" s="14" t="str">
        <f t="shared" si="1"/>
        <v/>
      </c>
      <c r="H26" s="7"/>
      <c r="I26" s="37"/>
      <c r="J26" s="7"/>
      <c r="K26" s="506"/>
      <c r="L26" s="11" t="str">
        <f t="shared" si="5"/>
        <v/>
      </c>
      <c r="M26" s="16" t="s">
        <v>222</v>
      </c>
      <c r="N26" s="121">
        <v>35</v>
      </c>
      <c r="O26" s="15" t="str">
        <f t="shared" si="6"/>
        <v/>
      </c>
    </row>
    <row r="27" spans="1:15" ht="20.149999999999999" customHeight="1" thickBot="1">
      <c r="A27" s="86"/>
      <c r="B27" s="81"/>
      <c r="C27" s="473"/>
      <c r="D27" s="11" t="str">
        <f t="shared" si="4"/>
        <v/>
      </c>
      <c r="E27" s="23" t="s">
        <v>223</v>
      </c>
      <c r="F27" s="123">
        <v>225</v>
      </c>
      <c r="G27" s="14" t="str">
        <f>IF(D27=$D$4,F27,IF($A$4=$D$8,F27,""))</f>
        <v/>
      </c>
      <c r="H27" s="7"/>
      <c r="I27" s="85"/>
      <c r="J27" s="7"/>
      <c r="K27" s="507"/>
      <c r="L27" s="11" t="str">
        <f t="shared" si="5"/>
        <v/>
      </c>
      <c r="M27" s="16" t="s">
        <v>224</v>
      </c>
      <c r="N27" s="123">
        <v>50</v>
      </c>
      <c r="O27" s="15" t="str">
        <f t="shared" si="6"/>
        <v/>
      </c>
    </row>
    <row r="28" spans="1:15" ht="20.149999999999999" customHeight="1" thickBot="1">
      <c r="A28" s="87"/>
      <c r="B28" s="88"/>
      <c r="C28" s="113">
        <f>IF(A4=$A$19,F28,IF(A4=$D$8,F28,0))</f>
        <v>0</v>
      </c>
      <c r="D28" s="436" t="s">
        <v>1025</v>
      </c>
      <c r="E28" s="437"/>
      <c r="F28" s="70">
        <f>SUM(F11:F27)</f>
        <v>3385</v>
      </c>
      <c r="G28" s="5">
        <f>SUM(G11:H27)</f>
        <v>0</v>
      </c>
      <c r="H28" s="7"/>
      <c r="I28" s="8"/>
      <c r="J28" s="7"/>
      <c r="K28" s="113">
        <f>IF(A4=$I$23,N28,IF(A4=$D$8,N28,0))</f>
        <v>0</v>
      </c>
      <c r="L28" s="439" t="s">
        <v>225</v>
      </c>
      <c r="M28" s="437"/>
      <c r="N28" s="70">
        <f>SUM(N19:N27)</f>
        <v>625</v>
      </c>
      <c r="O28" s="5">
        <f>SUM(O19:O27)</f>
        <v>0</v>
      </c>
    </row>
    <row r="29" spans="1:15" ht="20.149999999999999" customHeight="1" thickBot="1">
      <c r="A29" s="85"/>
      <c r="B29" s="81"/>
      <c r="C29" s="471" t="s">
        <v>226</v>
      </c>
      <c r="D29" s="11" t="str">
        <f>IF($A$4=$A$32,$D$4,"")</f>
        <v/>
      </c>
      <c r="E29" s="16" t="s">
        <v>227</v>
      </c>
      <c r="F29" s="67">
        <v>15</v>
      </c>
      <c r="G29" s="14" t="str">
        <f>IF(D29=$D$4,F29,IF($A$4=$D$8,F29,""))</f>
        <v/>
      </c>
      <c r="H29" s="7"/>
      <c r="I29" s="8"/>
      <c r="J29" s="7"/>
      <c r="K29" s="494" t="s">
        <v>10</v>
      </c>
      <c r="L29" s="11" t="str">
        <f t="shared" ref="L29:L39" si="7">IF($A$4=$I$34,$D$4,"")</f>
        <v/>
      </c>
      <c r="M29" s="12" t="s">
        <v>228</v>
      </c>
      <c r="N29" s="68">
        <v>255</v>
      </c>
      <c r="O29" s="14" t="str">
        <f>IF(L29=$D$4,N29,IF($A$4=$D$8,N29,""))</f>
        <v/>
      </c>
    </row>
    <row r="30" spans="1:15" ht="20.149999999999999" customHeight="1" thickBot="1">
      <c r="A30" s="85"/>
      <c r="B30" s="81"/>
      <c r="C30" s="472"/>
      <c r="D30" s="11" t="str">
        <f>IF($A$4=$A$32,$D$4,"")</f>
        <v/>
      </c>
      <c r="E30" s="16" t="s">
        <v>229</v>
      </c>
      <c r="F30" s="68">
        <v>50</v>
      </c>
      <c r="G30" s="14" t="str">
        <f t="shared" ref="G30:G34" si="8">IF(D30=$D$4,F30,IF($A$4=$D$8,F30,""))</f>
        <v/>
      </c>
      <c r="H30" s="7"/>
      <c r="I30" s="8"/>
      <c r="J30" s="7"/>
      <c r="K30" s="495"/>
      <c r="L30" s="11" t="str">
        <f t="shared" si="7"/>
        <v/>
      </c>
      <c r="M30" s="12" t="s">
        <v>230</v>
      </c>
      <c r="N30" s="68">
        <v>205</v>
      </c>
      <c r="O30" s="14" t="str">
        <f t="shared" ref="O30:O39" si="9">IF(L30=$D$4,N30,IF($A$4=$D$8,N30,""))</f>
        <v/>
      </c>
    </row>
    <row r="31" spans="1:15" ht="20.149999999999999" customHeight="1" thickBot="1">
      <c r="A31" s="85"/>
      <c r="B31" s="81"/>
      <c r="C31" s="472"/>
      <c r="D31" s="11" t="str">
        <f t="shared" ref="D31:D34" si="10">IF($A$4=$A$32,$D$4,"")</f>
        <v/>
      </c>
      <c r="E31" s="16" t="s">
        <v>231</v>
      </c>
      <c r="F31" s="68">
        <v>0</v>
      </c>
      <c r="G31" s="14" t="str">
        <f t="shared" si="8"/>
        <v/>
      </c>
      <c r="H31" s="7"/>
      <c r="I31" s="37"/>
      <c r="J31" s="7"/>
      <c r="K31" s="495"/>
      <c r="L31" s="11" t="str">
        <f t="shared" si="7"/>
        <v/>
      </c>
      <c r="M31" s="12" t="s">
        <v>232</v>
      </c>
      <c r="N31" s="68">
        <v>130</v>
      </c>
      <c r="O31" s="14" t="str">
        <f t="shared" si="9"/>
        <v/>
      </c>
    </row>
    <row r="32" spans="1:15" ht="20.149999999999999" customHeight="1" thickBot="1">
      <c r="A32" s="55"/>
      <c r="C32" s="472"/>
      <c r="D32" s="11" t="str">
        <f t="shared" si="10"/>
        <v/>
      </c>
      <c r="E32" s="16" t="s">
        <v>233</v>
      </c>
      <c r="F32" s="68">
        <v>15</v>
      </c>
      <c r="G32" s="14" t="str">
        <f t="shared" si="8"/>
        <v/>
      </c>
      <c r="H32" s="7"/>
      <c r="I32" s="8"/>
      <c r="J32" s="7"/>
      <c r="K32" s="495"/>
      <c r="L32" s="11" t="str">
        <f t="shared" si="7"/>
        <v/>
      </c>
      <c r="M32" s="12" t="s">
        <v>234</v>
      </c>
      <c r="N32" s="68">
        <v>260</v>
      </c>
      <c r="O32" s="14" t="str">
        <f t="shared" si="9"/>
        <v/>
      </c>
    </row>
    <row r="33" spans="1:15" ht="20.149999999999999" customHeight="1" thickBot="1">
      <c r="A33" s="85"/>
      <c r="B33" s="81"/>
      <c r="C33" s="472"/>
      <c r="D33" s="11" t="str">
        <f t="shared" si="10"/>
        <v/>
      </c>
      <c r="E33" s="16" t="s">
        <v>235</v>
      </c>
      <c r="F33" s="68">
        <v>55</v>
      </c>
      <c r="G33" s="14" t="str">
        <f t="shared" si="8"/>
        <v/>
      </c>
      <c r="H33" s="7"/>
      <c r="I33" s="85"/>
      <c r="J33" s="97"/>
      <c r="K33" s="495"/>
      <c r="L33" s="11" t="str">
        <f t="shared" si="7"/>
        <v/>
      </c>
      <c r="M33" s="12" t="s">
        <v>236</v>
      </c>
      <c r="N33" s="68">
        <v>305</v>
      </c>
      <c r="O33" s="14" t="str">
        <f t="shared" si="9"/>
        <v/>
      </c>
    </row>
    <row r="34" spans="1:15" ht="20.149999999999999" customHeight="1" thickBot="1">
      <c r="A34" s="85"/>
      <c r="B34" s="81"/>
      <c r="C34" s="473"/>
      <c r="D34" s="11" t="str">
        <f t="shared" si="10"/>
        <v/>
      </c>
      <c r="E34" s="16" t="s">
        <v>237</v>
      </c>
      <c r="F34" s="69">
        <v>0</v>
      </c>
      <c r="G34" s="14" t="str">
        <f t="shared" si="8"/>
        <v/>
      </c>
      <c r="H34" s="7"/>
      <c r="I34" s="52"/>
      <c r="K34" s="495"/>
      <c r="L34" s="11" t="str">
        <f t="shared" si="7"/>
        <v/>
      </c>
      <c r="M34" s="12" t="s">
        <v>238</v>
      </c>
      <c r="N34" s="120">
        <v>140</v>
      </c>
      <c r="O34" s="14" t="str">
        <f t="shared" si="9"/>
        <v/>
      </c>
    </row>
    <row r="35" spans="1:15" ht="20.149999999999999" customHeight="1" thickBot="1">
      <c r="A35" s="85"/>
      <c r="C35" s="113">
        <f>IF(A4=$A$32,F35,IF(A4=$D$8,F35,0))</f>
        <v>0</v>
      </c>
      <c r="D35" s="436" t="s">
        <v>239</v>
      </c>
      <c r="E35" s="437"/>
      <c r="F35" s="70">
        <f>SUM(F29:F34)</f>
        <v>135</v>
      </c>
      <c r="G35" s="5">
        <f>SUM(G29:G34)</f>
        <v>0</v>
      </c>
      <c r="H35" s="7"/>
      <c r="I35" s="85"/>
      <c r="K35" s="495"/>
      <c r="L35" s="11" t="str">
        <f t="shared" si="7"/>
        <v/>
      </c>
      <c r="M35" s="12" t="s">
        <v>240</v>
      </c>
      <c r="N35" s="121">
        <v>200</v>
      </c>
      <c r="O35" s="14" t="str">
        <f t="shared" si="9"/>
        <v/>
      </c>
    </row>
    <row r="36" spans="1:15" ht="20.149999999999999" customHeight="1" thickBot="1">
      <c r="A36" s="90"/>
      <c r="B36" s="91"/>
      <c r="C36" s="497" t="s">
        <v>241</v>
      </c>
      <c r="D36" s="11" t="str">
        <f>IF($A$4=$A$38,$D$4,"")</f>
        <v/>
      </c>
      <c r="E36" s="16" t="s">
        <v>242</v>
      </c>
      <c r="F36" s="71">
        <v>140</v>
      </c>
      <c r="G36" s="14" t="str">
        <f>IF(D36=$D$4,F36,IF($A$4=$D$8,F36,""))</f>
        <v/>
      </c>
      <c r="H36" s="7"/>
      <c r="I36" s="85"/>
      <c r="K36" s="495"/>
      <c r="L36" s="11" t="str">
        <f t="shared" si="7"/>
        <v/>
      </c>
      <c r="M36" s="12" t="s">
        <v>243</v>
      </c>
      <c r="N36" s="121">
        <v>360</v>
      </c>
      <c r="O36" s="14" t="str">
        <f t="shared" si="9"/>
        <v/>
      </c>
    </row>
    <row r="37" spans="1:15" ht="20.149999999999999" customHeight="1" thickBot="1">
      <c r="A37" s="85"/>
      <c r="C37" s="498"/>
      <c r="D37" s="11" t="str">
        <f t="shared" ref="D37:D41" si="11">IF($A$4=$A$38,$D$4,"")</f>
        <v/>
      </c>
      <c r="E37" s="16" t="s">
        <v>244</v>
      </c>
      <c r="F37" s="68">
        <v>90</v>
      </c>
      <c r="G37" s="14" t="str">
        <f t="shared" ref="G37:G41" si="12">IF(D37=$D$4,F37,IF($A$4=$D$8,F37,""))</f>
        <v/>
      </c>
      <c r="H37" s="7"/>
      <c r="I37" s="85"/>
      <c r="J37" s="97"/>
      <c r="K37" s="495"/>
      <c r="L37" s="11" t="str">
        <f t="shared" si="7"/>
        <v/>
      </c>
      <c r="M37" s="12" t="s">
        <v>245</v>
      </c>
      <c r="N37" s="121">
        <v>70</v>
      </c>
      <c r="O37" s="14" t="str">
        <f t="shared" si="9"/>
        <v/>
      </c>
    </row>
    <row r="38" spans="1:15" ht="20.149999999999999" customHeight="1" thickBot="1">
      <c r="A38" s="55"/>
      <c r="C38" s="498"/>
      <c r="D38" s="11" t="str">
        <f>IF($A$4=$A$38,$D$4,"")</f>
        <v/>
      </c>
      <c r="E38" s="16" t="s">
        <v>246</v>
      </c>
      <c r="F38" s="68">
        <v>200</v>
      </c>
      <c r="G38" s="14" t="str">
        <f t="shared" si="12"/>
        <v/>
      </c>
      <c r="H38" s="7"/>
      <c r="I38" s="85"/>
      <c r="K38" s="495"/>
      <c r="L38" s="11" t="str">
        <f t="shared" si="7"/>
        <v/>
      </c>
      <c r="M38" s="12" t="s">
        <v>247</v>
      </c>
      <c r="N38" s="123">
        <v>205</v>
      </c>
      <c r="O38" s="14" t="str">
        <f t="shared" si="9"/>
        <v/>
      </c>
    </row>
    <row r="39" spans="1:15" ht="20.149999999999999" customHeight="1" thickBot="1">
      <c r="A39" s="85"/>
      <c r="C39" s="498"/>
      <c r="D39" s="11" t="str">
        <f t="shared" si="11"/>
        <v/>
      </c>
      <c r="E39" s="16" t="s">
        <v>248</v>
      </c>
      <c r="F39" s="68">
        <v>90</v>
      </c>
      <c r="G39" s="14" t="str">
        <f t="shared" si="12"/>
        <v/>
      </c>
      <c r="H39" s="7"/>
      <c r="I39" s="85"/>
      <c r="K39" s="496"/>
      <c r="L39" s="11" t="str">
        <f t="shared" si="7"/>
        <v/>
      </c>
      <c r="M39" s="12" t="s">
        <v>249</v>
      </c>
      <c r="N39" s="128">
        <v>80</v>
      </c>
      <c r="O39" s="14" t="str">
        <f t="shared" si="9"/>
        <v/>
      </c>
    </row>
    <row r="40" spans="1:15" ht="20.149999999999999" customHeight="1" thickBot="1">
      <c r="A40" s="85"/>
      <c r="C40" s="498"/>
      <c r="D40" s="11" t="str">
        <f t="shared" si="11"/>
        <v/>
      </c>
      <c r="E40" s="16" t="s">
        <v>250</v>
      </c>
      <c r="F40" s="73">
        <v>65</v>
      </c>
      <c r="G40" s="14" t="str">
        <f t="shared" si="12"/>
        <v/>
      </c>
      <c r="H40" s="7"/>
      <c r="I40" s="85"/>
      <c r="K40" s="126">
        <f>IF(A4=$I$34,N40,IF(A4=$D$8,N40,0))</f>
        <v>0</v>
      </c>
      <c r="L40" s="439" t="s">
        <v>251</v>
      </c>
      <c r="M40" s="437"/>
      <c r="N40" s="70">
        <f>SUM(N29:N39)</f>
        <v>2210</v>
      </c>
      <c r="O40" s="5">
        <f>SUM(O29:O39)</f>
        <v>0</v>
      </c>
    </row>
    <row r="41" spans="1:15" ht="20.149999999999999" customHeight="1" thickBot="1">
      <c r="A41" s="85"/>
      <c r="C41" s="499"/>
      <c r="D41" s="11" t="str">
        <f t="shared" si="11"/>
        <v/>
      </c>
      <c r="E41" s="16" t="s">
        <v>252</v>
      </c>
      <c r="F41" s="73">
        <v>50</v>
      </c>
      <c r="G41" s="14" t="str">
        <f t="shared" si="12"/>
        <v/>
      </c>
      <c r="H41" s="7"/>
      <c r="I41" s="98"/>
      <c r="J41" s="99"/>
      <c r="K41" s="63"/>
      <c r="L41" s="440" t="s">
        <v>432</v>
      </c>
      <c r="M41" s="441"/>
      <c r="N41" s="80">
        <f>F28+F35+F42+N18+N28+N40</f>
        <v>7565</v>
      </c>
      <c r="O41" s="4">
        <f>G28+G35+G42+O18+O28+O40</f>
        <v>0</v>
      </c>
    </row>
    <row r="42" spans="1:15" ht="20.149999999999999" customHeight="1" thickBot="1">
      <c r="A42" s="92"/>
      <c r="B42" s="100"/>
      <c r="C42" s="125">
        <f>IF(A4=$A$38,F42,IF(A4=$D$8,F42,0))</f>
        <v>0</v>
      </c>
      <c r="D42" s="436" t="s">
        <v>253</v>
      </c>
      <c r="E42" s="437"/>
      <c r="F42" s="73">
        <f>SUM(F36:F41)</f>
        <v>635</v>
      </c>
      <c r="G42" s="9">
        <f>SUM(G36:G41)</f>
        <v>0</v>
      </c>
      <c r="H42" s="7"/>
      <c r="I42" s="62"/>
      <c r="J42" s="58"/>
      <c r="K42" s="64"/>
      <c r="L42" s="3"/>
      <c r="M42" s="3"/>
      <c r="N42" s="65"/>
      <c r="O42" s="2"/>
    </row>
    <row r="43" spans="1:15" ht="20.149999999999999" customHeight="1">
      <c r="H43" s="7"/>
    </row>
    <row r="44" spans="1:15" ht="20.149999999999999" customHeight="1">
      <c r="H44" s="7"/>
    </row>
    <row r="45" spans="1:15" ht="20.149999999999999" customHeight="1">
      <c r="H45" s="7"/>
    </row>
    <row r="46" spans="1:15" ht="20.149999999999999" customHeight="1">
      <c r="H46" s="7"/>
    </row>
    <row r="47" spans="1:15" ht="20.149999999999999" customHeight="1">
      <c r="E47" s="493" t="s">
        <v>254</v>
      </c>
      <c r="F47" s="493"/>
      <c r="G47" s="500" t="s">
        <v>24</v>
      </c>
      <c r="H47" s="500"/>
      <c r="I47" s="500"/>
      <c r="J47" s="500"/>
      <c r="K47" s="500"/>
      <c r="L47" s="500"/>
      <c r="M47" s="501">
        <f>O41</f>
        <v>0</v>
      </c>
    </row>
    <row r="48" spans="1:15" ht="20.149999999999999" customHeight="1">
      <c r="E48" s="493"/>
      <c r="F48" s="493"/>
      <c r="G48" s="500"/>
      <c r="H48" s="500"/>
      <c r="I48" s="500"/>
      <c r="J48" s="500"/>
      <c r="K48" s="500"/>
      <c r="L48" s="500"/>
      <c r="M48" s="501"/>
    </row>
    <row r="49" spans="1:10" ht="20.149999999999999" customHeight="1"/>
    <row r="50" spans="1:10" ht="20.149999999999999" customHeight="1"/>
    <row r="51" spans="1:10" ht="18" customHeight="1">
      <c r="A51" s="94"/>
      <c r="B51" s="94"/>
      <c r="H51" s="7"/>
    </row>
    <row r="52" spans="1:10" ht="18" customHeight="1">
      <c r="A52" s="94"/>
      <c r="B52" s="94"/>
    </row>
    <row r="53" spans="1:10" ht="18" customHeight="1"/>
    <row r="54" spans="1:10" ht="18" customHeight="1">
      <c r="H54" s="7"/>
    </row>
    <row r="55" spans="1:10" ht="18" customHeight="1">
      <c r="H55" s="7"/>
    </row>
    <row r="56" spans="1:10" ht="18" customHeight="1">
      <c r="H56" s="7"/>
    </row>
    <row r="57" spans="1:10" ht="18" customHeight="1">
      <c r="H57" s="7"/>
    </row>
    <row r="58" spans="1:10" ht="18" customHeight="1">
      <c r="E58" s="94"/>
      <c r="F58" s="94"/>
      <c r="G58" s="94"/>
    </row>
    <row r="59" spans="1:10" ht="18" customHeight="1">
      <c r="C59" s="94"/>
      <c r="D59" s="94"/>
      <c r="E59" s="94"/>
      <c r="F59" s="94"/>
      <c r="G59" s="94"/>
    </row>
    <row r="60" spans="1:10" ht="16.5">
      <c r="C60" s="94"/>
      <c r="D60" s="94"/>
    </row>
    <row r="62" spans="1:10" ht="16.5">
      <c r="I62" s="94"/>
      <c r="J62" s="94"/>
    </row>
    <row r="63" spans="1:10" ht="16.5">
      <c r="I63" s="94"/>
      <c r="J63" s="94"/>
    </row>
    <row r="66" spans="1:15" ht="16.5">
      <c r="H66" s="94"/>
    </row>
    <row r="67" spans="1:15" s="94" customFormat="1" ht="16.5">
      <c r="A67" s="1"/>
      <c r="B67" s="1"/>
      <c r="C67" s="1"/>
      <c r="D67" s="1"/>
      <c r="E67" s="1"/>
      <c r="F67" s="1"/>
      <c r="G67" s="1"/>
      <c r="I67" s="1"/>
      <c r="J67" s="1"/>
      <c r="K67" s="1"/>
      <c r="L67" s="1"/>
      <c r="M67" s="1"/>
      <c r="N67" s="1"/>
      <c r="O67" s="1"/>
    </row>
    <row r="68" spans="1:15" s="94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70" spans="1:15" ht="16.5">
      <c r="K70" s="94"/>
    </row>
    <row r="71" spans="1:15" ht="16.5">
      <c r="K71" s="94"/>
    </row>
  </sheetData>
  <sheetProtection algorithmName="SHA-512" hashValue="i7fTXxkWYv+3Mi/+aiyVbHGkyga/D4x33sPTeSkHmo7uTddtpqUU2FQlpQqhCjXEF2bR72/S4Q4B8ogB/MNvZw==" saltValue="U4vQqF+epP7eYTzumU4LSg==" spinCount="100000" sheet="1" objects="1" scenarios="1"/>
  <mergeCells count="28">
    <mergeCell ref="E4:G5"/>
    <mergeCell ref="F1:G1"/>
    <mergeCell ref="L1:M1"/>
    <mergeCell ref="E2:M2"/>
    <mergeCell ref="U2:V2"/>
    <mergeCell ref="S3:T3"/>
    <mergeCell ref="L6:M6"/>
    <mergeCell ref="I10:K10"/>
    <mergeCell ref="A11:A13"/>
    <mergeCell ref="C11:C27"/>
    <mergeCell ref="K11:K17"/>
    <mergeCell ref="A15:A17"/>
    <mergeCell ref="L18:M18"/>
    <mergeCell ref="K19:K27"/>
    <mergeCell ref="D8:D9"/>
    <mergeCell ref="E8:O9"/>
    <mergeCell ref="D42:E42"/>
    <mergeCell ref="E47:F48"/>
    <mergeCell ref="D28:E28"/>
    <mergeCell ref="L28:M28"/>
    <mergeCell ref="C29:C34"/>
    <mergeCell ref="K29:K39"/>
    <mergeCell ref="D35:E35"/>
    <mergeCell ref="C36:C41"/>
    <mergeCell ref="L40:M40"/>
    <mergeCell ref="L41:M41"/>
    <mergeCell ref="G47:L48"/>
    <mergeCell ref="M47:M48"/>
  </mergeCells>
  <phoneticPr fontId="2"/>
  <pageMargins left="0.7" right="0.7" top="0.75" bottom="0.75" header="0.3" footer="0.3"/>
  <pageSetup paperSize="9" scale="72" orientation="portrait" r:id="rId1"/>
  <rowBreaks count="2" manualBreakCount="2">
    <brk id="69" max="14" man="1"/>
    <brk id="70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B9D6F-0E6F-4733-A24E-7EF5D20C617A}">
  <sheetPr codeName="Sheet17"/>
  <dimension ref="A1:V68"/>
  <sheetViews>
    <sheetView view="pageBreakPreview" zoomScale="70" zoomScaleNormal="100" zoomScaleSheetLayoutView="70" workbookViewId="0">
      <selection activeCell="N12" sqref="N12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賃貸集合住宅!L3</f>
        <v>0</v>
      </c>
      <c r="M1" s="492"/>
      <c r="N1" s="1" t="s">
        <v>21</v>
      </c>
      <c r="O1" s="111"/>
    </row>
    <row r="2" spans="1:22" ht="24.75" customHeight="1" thickBot="1">
      <c r="C2" s="1" t="s">
        <v>115</v>
      </c>
      <c r="E2" s="462">
        <f>賃貸集合住宅!B41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賃貸集合住宅!C6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509"/>
      <c r="E8" s="451" t="s">
        <v>255</v>
      </c>
      <c r="F8" s="452"/>
      <c r="G8" s="452"/>
      <c r="H8" s="452"/>
      <c r="I8" s="452"/>
      <c r="J8" s="452"/>
      <c r="K8" s="452"/>
      <c r="L8" s="452"/>
      <c r="M8" s="452"/>
      <c r="N8" s="452"/>
      <c r="O8" s="453"/>
    </row>
    <row r="9" spans="1:22" ht="14.25" customHeight="1" thickBot="1">
      <c r="D9" s="510"/>
      <c r="E9" s="454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22" ht="22.5" customHeight="1" thickBot="1">
      <c r="A10" s="96" t="s">
        <v>43</v>
      </c>
      <c r="B10" s="40"/>
      <c r="C10" s="41" t="s">
        <v>430</v>
      </c>
      <c r="D10" s="236" t="s">
        <v>67</v>
      </c>
      <c r="E10" s="26" t="s">
        <v>108</v>
      </c>
      <c r="F10" s="26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90"/>
      <c r="B11" s="84"/>
      <c r="C11" s="471" t="s">
        <v>256</v>
      </c>
      <c r="D11" s="11" t="str">
        <f>IF($A$4=$A$15,$D$4,"")</f>
        <v/>
      </c>
      <c r="E11" s="23" t="s">
        <v>257</v>
      </c>
      <c r="F11" s="67">
        <v>40</v>
      </c>
      <c r="G11" s="14" t="str">
        <f>IF(D11=$D$4,F11,IF($A$4=$D$8,F11,""))</f>
        <v/>
      </c>
      <c r="H11" s="7"/>
      <c r="I11" s="18"/>
      <c r="J11" s="17"/>
      <c r="K11" s="502" t="s">
        <v>258</v>
      </c>
      <c r="L11" s="11" t="str">
        <f>IF($A$4=$I$13,$D$4,"")</f>
        <v/>
      </c>
      <c r="M11" s="23" t="s">
        <v>259</v>
      </c>
      <c r="N11" s="67">
        <v>0</v>
      </c>
      <c r="O11" s="14" t="str">
        <f>IF(L11=$D$4,N11,IF($A$4=$D$8,N11,""))</f>
        <v/>
      </c>
    </row>
    <row r="12" spans="1:22" ht="20.149999999999999" customHeight="1">
      <c r="A12" s="85"/>
      <c r="B12" s="81"/>
      <c r="C12" s="472"/>
      <c r="D12" s="11" t="str">
        <f t="shared" ref="D12:D14" si="0">IF($A$4=$A$15,$D$4,"")</f>
        <v/>
      </c>
      <c r="E12" s="23" t="s">
        <v>260</v>
      </c>
      <c r="F12" s="68">
        <v>90</v>
      </c>
      <c r="G12" s="14" t="str">
        <f t="shared" ref="G12:G18" si="1">IF(D12=$D$4,F12,IF($A$4=$D$8,F12,""))</f>
        <v/>
      </c>
      <c r="H12" s="7"/>
      <c r="I12" s="8"/>
      <c r="J12" s="7"/>
      <c r="K12" s="503"/>
      <c r="L12" s="11" t="str">
        <f t="shared" ref="L12:L14" si="2">IF($A$4=$I$13,$D$4,"")</f>
        <v/>
      </c>
      <c r="M12" s="23" t="s">
        <v>261</v>
      </c>
      <c r="N12" s="68">
        <v>0</v>
      </c>
      <c r="O12" s="14" t="str">
        <f t="shared" ref="O12:O14" si="3">IF(L12=$D$4,N12,IF($A$4=$D$8,N12,""))</f>
        <v/>
      </c>
    </row>
    <row r="13" spans="1:22" ht="20.149999999999999" customHeight="1">
      <c r="A13" s="85"/>
      <c r="B13" s="81"/>
      <c r="C13" s="472"/>
      <c r="D13" s="11" t="str">
        <f t="shared" si="0"/>
        <v/>
      </c>
      <c r="E13" s="23" t="s">
        <v>262</v>
      </c>
      <c r="F13" s="69">
        <v>110</v>
      </c>
      <c r="G13" s="14" t="str">
        <f t="shared" si="1"/>
        <v/>
      </c>
      <c r="H13" s="7"/>
      <c r="I13" s="96"/>
      <c r="J13" s="7"/>
      <c r="K13" s="503"/>
      <c r="L13" s="11" t="str">
        <f t="shared" si="2"/>
        <v/>
      </c>
      <c r="M13" s="23" t="s">
        <v>263</v>
      </c>
      <c r="N13" s="68">
        <v>0</v>
      </c>
      <c r="O13" s="14" t="str">
        <f t="shared" si="3"/>
        <v/>
      </c>
    </row>
    <row r="14" spans="1:22" ht="20.149999999999999" customHeight="1" thickBot="1">
      <c r="A14" s="85"/>
      <c r="C14" s="472"/>
      <c r="D14" s="11" t="str">
        <f t="shared" si="0"/>
        <v/>
      </c>
      <c r="E14" s="23" t="s">
        <v>264</v>
      </c>
      <c r="F14" s="68">
        <v>170</v>
      </c>
      <c r="G14" s="14" t="str">
        <f t="shared" si="1"/>
        <v/>
      </c>
      <c r="H14" s="7"/>
      <c r="I14" s="101"/>
      <c r="J14" s="7"/>
      <c r="K14" s="504"/>
      <c r="L14" s="11" t="str">
        <f t="shared" si="2"/>
        <v/>
      </c>
      <c r="M14" s="23" t="s">
        <v>265</v>
      </c>
      <c r="N14" s="68">
        <v>0</v>
      </c>
      <c r="O14" s="14" t="str">
        <f t="shared" si="3"/>
        <v/>
      </c>
    </row>
    <row r="15" spans="1:22" ht="20.149999999999999" customHeight="1" thickBot="1">
      <c r="A15" s="55"/>
      <c r="B15" s="81"/>
      <c r="C15" s="472"/>
      <c r="D15" s="11" t="str">
        <f>IF($A$4=$A$15,$D$4,"")</f>
        <v/>
      </c>
      <c r="E15" s="23" t="s">
        <v>266</v>
      </c>
      <c r="F15" s="68">
        <v>200</v>
      </c>
      <c r="G15" s="14" t="str">
        <f t="shared" si="1"/>
        <v/>
      </c>
      <c r="H15" s="7"/>
      <c r="I15" s="8"/>
      <c r="J15" s="7"/>
      <c r="K15" s="113">
        <f>IF(A4=$I$13,N15,IF(A4=$D$8,N15,0))</f>
        <v>0</v>
      </c>
      <c r="L15" s="439" t="s">
        <v>267</v>
      </c>
      <c r="M15" s="437"/>
      <c r="N15" s="73">
        <f>SUM(N11:N14)</f>
        <v>0</v>
      </c>
      <c r="O15" s="5">
        <f>SUM(O11:O14)</f>
        <v>0</v>
      </c>
    </row>
    <row r="16" spans="1:22" ht="20.149999999999999" customHeight="1" thickBot="1">
      <c r="A16" s="85"/>
      <c r="B16" s="81"/>
      <c r="C16" s="472"/>
      <c r="D16" s="11" t="str">
        <f>IF($A$4=$A$15,$D$4,"")</f>
        <v/>
      </c>
      <c r="E16" s="23" t="s">
        <v>268</v>
      </c>
      <c r="F16" s="68">
        <v>150</v>
      </c>
      <c r="G16" s="14" t="str">
        <f t="shared" si="1"/>
        <v/>
      </c>
      <c r="H16" s="7"/>
      <c r="I16" s="35"/>
      <c r="J16" s="36"/>
      <c r="K16" s="505" t="s">
        <v>18</v>
      </c>
      <c r="L16" s="11" t="str">
        <f>IF($A$4=$I$18,$D$4,"")</f>
        <v/>
      </c>
      <c r="M16" s="16" t="s">
        <v>269</v>
      </c>
      <c r="N16" s="71">
        <v>80</v>
      </c>
      <c r="O16" s="15" t="str">
        <f>IF(L16=$D$4,N16,IF($A$4=$D$8,N16,""))</f>
        <v/>
      </c>
    </row>
    <row r="17" spans="1:15" ht="20.149999999999999" customHeight="1" thickBot="1">
      <c r="A17" s="85"/>
      <c r="B17" s="81"/>
      <c r="C17" s="472"/>
      <c r="D17" s="11" t="str">
        <f>IF($A$4=$A$15,$D$4,"")</f>
        <v/>
      </c>
      <c r="E17" s="23" t="s">
        <v>270</v>
      </c>
      <c r="F17" s="120">
        <v>200</v>
      </c>
      <c r="G17" s="14" t="str">
        <f t="shared" si="1"/>
        <v/>
      </c>
      <c r="H17" s="7"/>
      <c r="I17" s="102"/>
      <c r="J17" s="7"/>
      <c r="K17" s="506"/>
      <c r="L17" s="11" t="str">
        <f t="shared" ref="L17:L20" si="4">IF($A$4=$I$18,$D$4,"")</f>
        <v/>
      </c>
      <c r="M17" s="16" t="s">
        <v>271</v>
      </c>
      <c r="N17" s="68">
        <v>90</v>
      </c>
      <c r="O17" s="15" t="str">
        <f t="shared" ref="O17:O20" si="5">IF(L17=$D$4,N17,IF($A$4=$D$8,N17,""))</f>
        <v/>
      </c>
    </row>
    <row r="18" spans="1:15" ht="20.149999999999999" customHeight="1" thickBot="1">
      <c r="A18" s="86"/>
      <c r="B18" s="81"/>
      <c r="C18" s="472"/>
      <c r="D18" s="11" t="str">
        <f>IF($A$4=$A$15,$D$4,"")</f>
        <v/>
      </c>
      <c r="E18" s="23" t="s">
        <v>272</v>
      </c>
      <c r="F18" s="122">
        <v>115</v>
      </c>
      <c r="G18" s="14" t="str">
        <f t="shared" si="1"/>
        <v/>
      </c>
      <c r="H18" s="7"/>
      <c r="I18" s="96"/>
      <c r="J18" s="7"/>
      <c r="K18" s="506"/>
      <c r="L18" s="11" t="str">
        <f t="shared" si="4"/>
        <v/>
      </c>
      <c r="M18" s="16" t="s">
        <v>273</v>
      </c>
      <c r="N18" s="68">
        <v>0</v>
      </c>
      <c r="O18" s="15" t="str">
        <f t="shared" si="5"/>
        <v/>
      </c>
    </row>
    <row r="19" spans="1:15" ht="20.149999999999999" customHeight="1" thickBot="1">
      <c r="A19" s="85"/>
      <c r="B19" s="81"/>
      <c r="C19" s="473"/>
      <c r="D19" s="11" t="str">
        <f>IF($A$4=$A$15,$D$4,"")</f>
        <v/>
      </c>
      <c r="E19" s="23" t="s">
        <v>274</v>
      </c>
      <c r="F19" s="123">
        <v>190</v>
      </c>
      <c r="G19" s="14" t="str">
        <f>IF(D19=$D$4,F19,IF($A$4=$D$8,F19,""))</f>
        <v/>
      </c>
      <c r="H19" s="7"/>
      <c r="I19" s="8"/>
      <c r="J19" s="7"/>
      <c r="K19" s="506"/>
      <c r="L19" s="11" t="str">
        <f t="shared" si="4"/>
        <v/>
      </c>
      <c r="M19" s="16" t="s">
        <v>275</v>
      </c>
      <c r="N19" s="68">
        <v>0</v>
      </c>
      <c r="O19" s="15" t="str">
        <f t="shared" si="5"/>
        <v/>
      </c>
    </row>
    <row r="20" spans="1:15" ht="20.149999999999999" customHeight="1" thickBot="1">
      <c r="A20" s="87"/>
      <c r="B20" s="88"/>
      <c r="C20" s="113">
        <f>IF(A4=$A$15,F20,IF(A4=$D$8,F20,0))</f>
        <v>0</v>
      </c>
      <c r="D20" s="436" t="s">
        <v>156</v>
      </c>
      <c r="E20" s="437"/>
      <c r="F20" s="70">
        <f>SUM(F11:F19)</f>
        <v>1265</v>
      </c>
      <c r="G20" s="5">
        <f>SUM(G11:G19)</f>
        <v>0</v>
      </c>
      <c r="H20" s="7"/>
      <c r="I20" s="85"/>
      <c r="J20" s="7"/>
      <c r="K20" s="507"/>
      <c r="L20" s="11" t="str">
        <f t="shared" si="4"/>
        <v/>
      </c>
      <c r="M20" s="16" t="s">
        <v>276</v>
      </c>
      <c r="N20" s="123">
        <v>0</v>
      </c>
      <c r="O20" s="15" t="str">
        <f t="shared" si="5"/>
        <v/>
      </c>
    </row>
    <row r="21" spans="1:15" ht="20.149999999999999" customHeight="1" thickBot="1">
      <c r="A21" s="85"/>
      <c r="B21" s="81"/>
      <c r="C21" s="497" t="s">
        <v>9</v>
      </c>
      <c r="D21" s="19" t="str">
        <f>IF($A$4=$A$25,$D$4,"")</f>
        <v/>
      </c>
      <c r="E21" s="16" t="s">
        <v>277</v>
      </c>
      <c r="F21" s="67">
        <v>130</v>
      </c>
      <c r="G21" s="14" t="str">
        <f>IF(D21=$D$4,F21,IF($A$4=$D$8,F21,""))</f>
        <v/>
      </c>
      <c r="H21" s="7"/>
      <c r="I21" s="8"/>
      <c r="J21" s="7"/>
      <c r="K21" s="126">
        <f>IF(A4=$I$18,N21,IF(A4=$D$8,N21,0))</f>
        <v>0</v>
      </c>
      <c r="L21" s="439" t="s">
        <v>278</v>
      </c>
      <c r="M21" s="437"/>
      <c r="N21" s="70">
        <f>SUM(N16:N20)</f>
        <v>170</v>
      </c>
      <c r="O21" s="5">
        <f>SUM(O16:O20)</f>
        <v>0</v>
      </c>
    </row>
    <row r="22" spans="1:15" ht="20.149999999999999" customHeight="1" thickBot="1">
      <c r="A22" s="85"/>
      <c r="B22" s="81"/>
      <c r="C22" s="498"/>
      <c r="D22" s="19" t="str">
        <f>IF($A$4=$A$25,$D$4,"")</f>
        <v/>
      </c>
      <c r="E22" s="16" t="s">
        <v>279</v>
      </c>
      <c r="F22" s="68">
        <v>155</v>
      </c>
      <c r="G22" s="14" t="str">
        <f t="shared" ref="G22:G28" si="6">IF(D22=$D$4,F22,IF($A$4=$D$8,F22,""))</f>
        <v/>
      </c>
      <c r="H22" s="7"/>
      <c r="I22" s="98"/>
      <c r="J22" s="103"/>
      <c r="K22" s="104"/>
      <c r="L22" s="440" t="s">
        <v>433</v>
      </c>
      <c r="M22" s="441"/>
      <c r="N22" s="80">
        <f>F20+F30+F43+N15+N21</f>
        <v>4385</v>
      </c>
      <c r="O22" s="4">
        <f>G20+G30+G43+O15+O21</f>
        <v>0</v>
      </c>
    </row>
    <row r="23" spans="1:15" ht="20.149999999999999" customHeight="1" thickBot="1">
      <c r="A23" s="85"/>
      <c r="B23" s="81"/>
      <c r="C23" s="498"/>
      <c r="D23" s="19" t="str">
        <f t="shared" ref="D23:D29" si="7">IF($A$4=$A$25,$D$4,"")</f>
        <v/>
      </c>
      <c r="E23" s="16" t="s">
        <v>280</v>
      </c>
      <c r="F23" s="68">
        <v>215</v>
      </c>
      <c r="G23" s="14" t="str">
        <f t="shared" si="6"/>
        <v/>
      </c>
      <c r="H23" s="7"/>
      <c r="I23" s="62"/>
      <c r="J23" s="58"/>
      <c r="K23" s="64"/>
      <c r="L23" s="3"/>
      <c r="M23" s="3"/>
      <c r="N23" s="65"/>
      <c r="O23" s="2"/>
    </row>
    <row r="24" spans="1:15" ht="20.149999999999999" customHeight="1" thickBot="1">
      <c r="A24" s="85"/>
      <c r="C24" s="498"/>
      <c r="D24" s="19" t="str">
        <f t="shared" si="7"/>
        <v/>
      </c>
      <c r="E24" s="16" t="s">
        <v>281</v>
      </c>
      <c r="F24" s="68">
        <v>270</v>
      </c>
      <c r="G24" s="14" t="str">
        <f t="shared" si="6"/>
        <v/>
      </c>
      <c r="H24" s="7"/>
    </row>
    <row r="25" spans="1:15" ht="20.149999999999999" customHeight="1" thickBot="1">
      <c r="A25" s="55"/>
      <c r="B25" s="81"/>
      <c r="C25" s="498"/>
      <c r="D25" s="19" t="str">
        <f t="shared" si="7"/>
        <v/>
      </c>
      <c r="E25" s="16" t="s">
        <v>282</v>
      </c>
      <c r="F25" s="68">
        <v>135</v>
      </c>
      <c r="G25" s="14" t="str">
        <f t="shared" si="6"/>
        <v/>
      </c>
      <c r="H25" s="7"/>
    </row>
    <row r="26" spans="1:15" ht="20.149999999999999" customHeight="1" thickBot="1">
      <c r="A26" s="85"/>
      <c r="B26" s="81"/>
      <c r="C26" s="498"/>
      <c r="D26" s="19" t="str">
        <f t="shared" si="7"/>
        <v/>
      </c>
      <c r="E26" s="16" t="s">
        <v>283</v>
      </c>
      <c r="F26" s="120">
        <v>100</v>
      </c>
      <c r="G26" s="14" t="str">
        <f t="shared" si="6"/>
        <v/>
      </c>
      <c r="H26" s="7"/>
    </row>
    <row r="27" spans="1:15" ht="20.149999999999999" customHeight="1" thickBot="1">
      <c r="A27" s="85"/>
      <c r="C27" s="498"/>
      <c r="D27" s="19" t="str">
        <f t="shared" si="7"/>
        <v/>
      </c>
      <c r="E27" s="16" t="s">
        <v>284</v>
      </c>
      <c r="F27" s="122">
        <v>125</v>
      </c>
      <c r="G27" s="14" t="str">
        <f t="shared" si="6"/>
        <v/>
      </c>
      <c r="H27" s="7"/>
    </row>
    <row r="28" spans="1:15" ht="20.149999999999999" customHeight="1" thickBot="1">
      <c r="A28" s="85"/>
      <c r="C28" s="498"/>
      <c r="D28" s="19" t="str">
        <f t="shared" si="7"/>
        <v/>
      </c>
      <c r="E28" s="16" t="s">
        <v>285</v>
      </c>
      <c r="F28" s="122">
        <v>110</v>
      </c>
      <c r="G28" s="14" t="str">
        <f t="shared" si="6"/>
        <v/>
      </c>
      <c r="H28" s="7"/>
    </row>
    <row r="29" spans="1:15" ht="20.149999999999999" customHeight="1" thickBot="1">
      <c r="A29" s="85"/>
      <c r="C29" s="513"/>
      <c r="D29" s="19" t="str">
        <f t="shared" si="7"/>
        <v/>
      </c>
      <c r="E29" s="16" t="s">
        <v>286</v>
      </c>
      <c r="F29" s="123">
        <v>5</v>
      </c>
      <c r="G29" s="14" t="str">
        <f>IF(D29=$D$4,F29,IF($A$4=$D$8,F29,""))</f>
        <v/>
      </c>
      <c r="H29" s="7"/>
    </row>
    <row r="30" spans="1:15" ht="20.149999999999999" customHeight="1" thickBot="1">
      <c r="A30" s="85"/>
      <c r="C30" s="114">
        <f>IF(A4=$A$25,F30,IF(A4=$D$8,F30,0))</f>
        <v>0</v>
      </c>
      <c r="D30" s="436" t="s">
        <v>287</v>
      </c>
      <c r="E30" s="437"/>
      <c r="F30" s="70">
        <f>SUM(F21:F29)</f>
        <v>1245</v>
      </c>
      <c r="G30" s="5">
        <f>SUM(G21:G29)</f>
        <v>0</v>
      </c>
      <c r="H30" s="7"/>
    </row>
    <row r="31" spans="1:15" ht="20.149999999999999" customHeight="1" thickBot="1">
      <c r="A31" s="105"/>
      <c r="B31" s="106"/>
      <c r="C31" s="508" t="s">
        <v>288</v>
      </c>
      <c r="D31" s="19" t="str">
        <f>IF($A$4=$A$36,$D$4,"")</f>
        <v/>
      </c>
      <c r="E31" s="16" t="s">
        <v>289</v>
      </c>
      <c r="F31" s="71">
        <v>105</v>
      </c>
      <c r="G31" s="14" t="str">
        <f>IF(D31=$D$4,F31,IF($A$4=$D$8,F31,""))</f>
        <v/>
      </c>
      <c r="H31" s="7"/>
    </row>
    <row r="32" spans="1:15" ht="20.149999999999999" customHeight="1" thickBot="1">
      <c r="A32" s="85"/>
      <c r="C32" s="498"/>
      <c r="D32" s="19" t="str">
        <f>IF($A$4=$A$36,$D$4,"")</f>
        <v/>
      </c>
      <c r="E32" s="16" t="s">
        <v>290</v>
      </c>
      <c r="F32" s="68">
        <v>0</v>
      </c>
      <c r="G32" s="14" t="str">
        <f t="shared" ref="G32:G42" si="8">IF(D32=$D$4,F32,IF($A$4=$D$8,F32,""))</f>
        <v/>
      </c>
      <c r="H32" s="7"/>
    </row>
    <row r="33" spans="1:11" ht="20.149999999999999" customHeight="1" thickBot="1">
      <c r="A33" s="85"/>
      <c r="C33" s="498"/>
      <c r="D33" s="19" t="str">
        <f>IF($A$4=$A$36,$D$4,"")</f>
        <v/>
      </c>
      <c r="E33" s="16" t="s">
        <v>291</v>
      </c>
      <c r="F33" s="68">
        <v>175</v>
      </c>
      <c r="G33" s="14" t="str">
        <f t="shared" si="8"/>
        <v/>
      </c>
      <c r="H33" s="7"/>
    </row>
    <row r="34" spans="1:11" ht="20.149999999999999" customHeight="1" thickBot="1">
      <c r="A34" s="85"/>
      <c r="C34" s="498"/>
      <c r="D34" s="19" t="str">
        <f>IF($A$4=$A$36,$D$4,"")</f>
        <v/>
      </c>
      <c r="E34" s="16" t="s">
        <v>292</v>
      </c>
      <c r="F34" s="73">
        <v>115</v>
      </c>
      <c r="G34" s="14" t="str">
        <f t="shared" si="8"/>
        <v/>
      </c>
      <c r="H34" s="7"/>
    </row>
    <row r="35" spans="1:11" ht="20.149999999999999" customHeight="1" thickBot="1">
      <c r="A35" s="85"/>
      <c r="C35" s="498"/>
      <c r="D35" s="19" t="str">
        <f>IF($A$4=$A$36,$D$4,"")</f>
        <v/>
      </c>
      <c r="E35" s="16" t="s">
        <v>293</v>
      </c>
      <c r="F35" s="73">
        <v>95</v>
      </c>
      <c r="G35" s="14" t="str">
        <f t="shared" si="8"/>
        <v/>
      </c>
      <c r="H35" s="7"/>
    </row>
    <row r="36" spans="1:11" ht="20.149999999999999" customHeight="1" thickBot="1">
      <c r="A36" s="96"/>
      <c r="C36" s="498"/>
      <c r="D36" s="19" t="str">
        <f t="shared" ref="D36:D42" si="9">IF($A$4=$A$36,$D$4,"")</f>
        <v/>
      </c>
      <c r="E36" s="16" t="s">
        <v>294</v>
      </c>
      <c r="F36" s="73">
        <v>140</v>
      </c>
      <c r="G36" s="14" t="str">
        <f t="shared" si="8"/>
        <v/>
      </c>
      <c r="H36" s="7"/>
    </row>
    <row r="37" spans="1:11" ht="20.149999999999999" customHeight="1" thickBot="1">
      <c r="A37" s="85"/>
      <c r="C37" s="498"/>
      <c r="D37" s="19" t="str">
        <f t="shared" si="9"/>
        <v/>
      </c>
      <c r="E37" s="16" t="s">
        <v>295</v>
      </c>
      <c r="F37" s="73">
        <v>50</v>
      </c>
      <c r="G37" s="14" t="str">
        <f t="shared" si="8"/>
        <v/>
      </c>
      <c r="H37" s="7"/>
    </row>
    <row r="38" spans="1:11" ht="20.149999999999999" customHeight="1" thickBot="1">
      <c r="A38" s="85"/>
      <c r="C38" s="498"/>
      <c r="D38" s="19" t="str">
        <f t="shared" si="9"/>
        <v/>
      </c>
      <c r="E38" s="16" t="s">
        <v>296</v>
      </c>
      <c r="F38" s="73">
        <v>120</v>
      </c>
      <c r="G38" s="14" t="str">
        <f t="shared" si="8"/>
        <v/>
      </c>
      <c r="H38" s="7"/>
    </row>
    <row r="39" spans="1:11" ht="20.149999999999999" customHeight="1" thickBot="1">
      <c r="A39" s="85"/>
      <c r="C39" s="498"/>
      <c r="D39" s="19" t="str">
        <f t="shared" si="9"/>
        <v/>
      </c>
      <c r="E39" s="16" t="s">
        <v>297</v>
      </c>
      <c r="F39" s="73">
        <v>255</v>
      </c>
      <c r="G39" s="14" t="str">
        <f t="shared" si="8"/>
        <v/>
      </c>
      <c r="H39" s="7"/>
    </row>
    <row r="40" spans="1:11" ht="20.149999999999999" customHeight="1" thickBot="1">
      <c r="A40" s="85"/>
      <c r="C40" s="498"/>
      <c r="D40" s="19" t="str">
        <f t="shared" si="9"/>
        <v/>
      </c>
      <c r="E40" s="16" t="s">
        <v>298</v>
      </c>
      <c r="F40" s="73">
        <v>210</v>
      </c>
      <c r="G40" s="14" t="str">
        <f t="shared" si="8"/>
        <v/>
      </c>
      <c r="H40" s="7"/>
    </row>
    <row r="41" spans="1:11" ht="20.149999999999999" customHeight="1" thickBot="1">
      <c r="A41" s="85"/>
      <c r="C41" s="498"/>
      <c r="D41" s="19" t="str">
        <f t="shared" si="9"/>
        <v/>
      </c>
      <c r="E41" s="16" t="s">
        <v>299</v>
      </c>
      <c r="F41" s="73">
        <v>120</v>
      </c>
      <c r="G41" s="14" t="str">
        <f t="shared" si="8"/>
        <v/>
      </c>
      <c r="H41" s="7"/>
    </row>
    <row r="42" spans="1:11" ht="20.149999999999999" customHeight="1" thickBot="1">
      <c r="A42" s="85"/>
      <c r="C42" s="499"/>
      <c r="D42" s="19" t="str">
        <f t="shared" si="9"/>
        <v/>
      </c>
      <c r="E42" s="16" t="s">
        <v>300</v>
      </c>
      <c r="F42" s="73">
        <v>320</v>
      </c>
      <c r="G42" s="14" t="str">
        <f t="shared" si="8"/>
        <v/>
      </c>
      <c r="H42" s="7"/>
    </row>
    <row r="43" spans="1:11" ht="20.149999999999999" customHeight="1" thickBot="1">
      <c r="A43" s="92"/>
      <c r="B43" s="100"/>
      <c r="C43" s="115">
        <f>IF(A4=$A$36,F43,IF(A4=$D$8,F43,0))</f>
        <v>0</v>
      </c>
      <c r="D43" s="436" t="s">
        <v>301</v>
      </c>
      <c r="E43" s="437"/>
      <c r="F43" s="73">
        <f>SUM(F31:F42)</f>
        <v>1705</v>
      </c>
      <c r="G43" s="9">
        <f>SUM(G31:G42)</f>
        <v>0</v>
      </c>
      <c r="H43" s="7"/>
    </row>
    <row r="44" spans="1:11" ht="20.149999999999999" customHeight="1">
      <c r="H44" s="7"/>
    </row>
    <row r="45" spans="1:11" ht="20.149999999999999" customHeight="1">
      <c r="H45" s="7"/>
      <c r="I45" s="94"/>
      <c r="J45" s="94"/>
    </row>
    <row r="46" spans="1:11" ht="20.149999999999999" customHeight="1">
      <c r="H46" s="7"/>
    </row>
    <row r="47" spans="1:11" ht="20.149999999999999" customHeight="1">
      <c r="C47" s="463" t="s">
        <v>302</v>
      </c>
      <c r="D47" s="511"/>
      <c r="E47" s="474" t="s">
        <v>24</v>
      </c>
      <c r="F47" s="475"/>
      <c r="G47" s="475"/>
      <c r="H47" s="475"/>
      <c r="I47" s="475"/>
      <c r="J47" s="480"/>
      <c r="K47" s="478">
        <f>O22</f>
        <v>0</v>
      </c>
    </row>
    <row r="48" spans="1:11" ht="20.149999999999999" customHeight="1">
      <c r="C48" s="465"/>
      <c r="D48" s="512"/>
      <c r="E48" s="476"/>
      <c r="F48" s="477"/>
      <c r="G48" s="477"/>
      <c r="H48" s="477"/>
      <c r="I48" s="477"/>
      <c r="J48" s="481"/>
      <c r="K48" s="479"/>
    </row>
    <row r="49" spans="1:11" ht="20.149999999999999" customHeight="1"/>
    <row r="50" spans="1:11" ht="20.149999999999999" customHeight="1">
      <c r="H50" s="7"/>
    </row>
    <row r="51" spans="1:11" ht="18" customHeight="1">
      <c r="K51" s="94"/>
    </row>
    <row r="52" spans="1:11" ht="18" customHeight="1">
      <c r="A52" s="94"/>
      <c r="B52" s="94"/>
      <c r="K52" s="94"/>
    </row>
    <row r="53" spans="1:11" ht="18" customHeight="1">
      <c r="A53" s="94"/>
      <c r="B53" s="94"/>
      <c r="H53" s="7"/>
    </row>
    <row r="54" spans="1:11" ht="18" customHeight="1">
      <c r="H54" s="7"/>
    </row>
    <row r="55" spans="1:11" ht="18" customHeight="1">
      <c r="H55" s="7"/>
    </row>
    <row r="56" spans="1:11" ht="18" customHeight="1">
      <c r="H56" s="7"/>
    </row>
    <row r="57" spans="1:11" ht="18" customHeight="1"/>
    <row r="58" spans="1:11" ht="18" customHeight="1">
      <c r="E58" s="94"/>
      <c r="F58" s="94"/>
      <c r="G58" s="94"/>
    </row>
    <row r="59" spans="1:11" ht="18" customHeight="1">
      <c r="E59" s="94"/>
      <c r="F59" s="94"/>
      <c r="G59" s="94"/>
    </row>
    <row r="60" spans="1:11" ht="16.5">
      <c r="C60" s="94"/>
      <c r="D60" s="94"/>
    </row>
    <row r="61" spans="1:11" ht="16.5">
      <c r="C61" s="94"/>
      <c r="D61" s="94"/>
    </row>
    <row r="65" spans="1:15" ht="16.5">
      <c r="H65" s="94"/>
    </row>
    <row r="66" spans="1:15" ht="16.5">
      <c r="H66" s="94"/>
    </row>
    <row r="67" spans="1:15" s="94" customFormat="1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s="94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</sheetData>
  <sheetProtection algorithmName="SHA-512" hashValue="0pSpFn/u/xdK0A4nd0rn8kxZ7kf+MOdpK48IwKDuHuW5YdM6PsqcW5E0qWFvJU6skISXgzYUXTzQ8+LZaJBnPQ==" saltValue="fnfvFmI2bIOyROnI7VRM3g==" spinCount="100000" sheet="1" objects="1" scenarios="1"/>
  <mergeCells count="24">
    <mergeCell ref="E47:J48"/>
    <mergeCell ref="K47:K48"/>
    <mergeCell ref="C47:D48"/>
    <mergeCell ref="E4:G5"/>
    <mergeCell ref="F1:G1"/>
    <mergeCell ref="I10:K10"/>
    <mergeCell ref="C11:C19"/>
    <mergeCell ref="K11:K14"/>
    <mergeCell ref="C21:C29"/>
    <mergeCell ref="L1:M1"/>
    <mergeCell ref="E2:M2"/>
    <mergeCell ref="U2:V2"/>
    <mergeCell ref="S3:T3"/>
    <mergeCell ref="L6:M6"/>
    <mergeCell ref="L15:M15"/>
    <mergeCell ref="K16:K20"/>
    <mergeCell ref="D20:E20"/>
    <mergeCell ref="E8:O9"/>
    <mergeCell ref="D8:D9"/>
    <mergeCell ref="L21:M21"/>
    <mergeCell ref="D30:E30"/>
    <mergeCell ref="C31:C42"/>
    <mergeCell ref="D43:E43"/>
    <mergeCell ref="L22:M22"/>
  </mergeCells>
  <phoneticPr fontId="2"/>
  <pageMargins left="0.7" right="0.7" top="0.75" bottom="0.75" header="0.3" footer="0.3"/>
  <pageSetup paperSize="9" scale="70" orientation="portrait" r:id="rId1"/>
  <rowBreaks count="2" manualBreakCount="2">
    <brk id="69" min="2" max="14" man="1"/>
    <brk id="70" max="1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9D337-6AB1-49CE-BA04-444D18DE7F71}">
  <sheetPr codeName="Sheet19"/>
  <dimension ref="A1:V68"/>
  <sheetViews>
    <sheetView view="pageBreakPreview" zoomScale="70" zoomScaleNormal="100" zoomScaleSheetLayoutView="70" workbookViewId="0">
      <selection activeCell="N23" sqref="N23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賃貸集合住宅!L3</f>
        <v>0</v>
      </c>
      <c r="M1" s="492"/>
      <c r="N1" s="1" t="s">
        <v>21</v>
      </c>
      <c r="O1" s="111"/>
    </row>
    <row r="2" spans="1:22" ht="24.75" customHeight="1" thickBot="1">
      <c r="C2" s="1" t="s">
        <v>115</v>
      </c>
      <c r="E2" s="462">
        <f>賃貸集合住宅!B41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賃貸集合住宅!C6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431"/>
      <c r="E8" s="451" t="s">
        <v>303</v>
      </c>
      <c r="F8" s="452"/>
      <c r="G8" s="452"/>
      <c r="H8" s="452"/>
      <c r="I8" s="452"/>
      <c r="J8" s="452"/>
      <c r="K8" s="452"/>
      <c r="L8" s="452"/>
      <c r="M8" s="452"/>
      <c r="N8" s="452"/>
      <c r="O8" s="453"/>
    </row>
    <row r="9" spans="1:22" ht="14.25" customHeight="1" thickBot="1">
      <c r="D9" s="432"/>
      <c r="E9" s="454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22" ht="22.5" customHeight="1" thickBot="1">
      <c r="A10" s="96" t="s">
        <v>43</v>
      </c>
      <c r="B10" s="40"/>
      <c r="C10" s="41" t="s">
        <v>430</v>
      </c>
      <c r="D10" s="236" t="s">
        <v>67</v>
      </c>
      <c r="E10" s="26" t="s">
        <v>108</v>
      </c>
      <c r="F10" s="26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90"/>
      <c r="B11" s="84"/>
      <c r="C11" s="471" t="s">
        <v>11</v>
      </c>
      <c r="D11" s="11" t="str">
        <f>IF($A$4=$A$14,$D$4,"")</f>
        <v/>
      </c>
      <c r="E11" s="23" t="s">
        <v>304</v>
      </c>
      <c r="F11" s="67">
        <v>20</v>
      </c>
      <c r="G11" s="14" t="str">
        <f t="shared" ref="G11:G17" si="0">IF(D11=$D$4,F11,IF($A$4=$D$8,F11,""))</f>
        <v/>
      </c>
      <c r="H11" s="7"/>
      <c r="I11" s="18"/>
      <c r="J11" s="17"/>
      <c r="K11" s="516" t="s">
        <v>12</v>
      </c>
      <c r="L11" s="11" t="str">
        <f>IF($A$4=$I$13,$D$4,"")</f>
        <v/>
      </c>
      <c r="M11" s="23" t="s">
        <v>305</v>
      </c>
      <c r="N11" s="67">
        <v>60</v>
      </c>
      <c r="O11" s="14" t="str">
        <f t="shared" ref="O11:O16" si="1">IF(L11=$D$4,N11,IF($A$4=$D$8,N11,""))</f>
        <v/>
      </c>
    </row>
    <row r="12" spans="1:22" ht="20.149999999999999" customHeight="1">
      <c r="A12" s="85"/>
      <c r="B12" s="81"/>
      <c r="C12" s="472"/>
      <c r="D12" s="11" t="str">
        <f t="shared" ref="D12:D14" si="2">IF($A$4=$A$14,$D$4,"")</f>
        <v/>
      </c>
      <c r="E12" s="23" t="s">
        <v>306</v>
      </c>
      <c r="F12" s="68">
        <v>110</v>
      </c>
      <c r="G12" s="14" t="str">
        <f t="shared" si="0"/>
        <v/>
      </c>
      <c r="H12" s="7"/>
      <c r="I12" s="8"/>
      <c r="J12" s="7"/>
      <c r="K12" s="517"/>
      <c r="L12" s="11" t="str">
        <f t="shared" ref="L12:L16" si="3">IF($A$4=$I$13,$D$4,"")</f>
        <v/>
      </c>
      <c r="M12" s="23" t="s">
        <v>307</v>
      </c>
      <c r="N12" s="68">
        <v>130</v>
      </c>
      <c r="O12" s="14" t="str">
        <f t="shared" si="1"/>
        <v/>
      </c>
    </row>
    <row r="13" spans="1:22" ht="20.149999999999999" customHeight="1">
      <c r="A13" s="85"/>
      <c r="B13" s="81"/>
      <c r="C13" s="472"/>
      <c r="D13" s="11" t="str">
        <f t="shared" si="2"/>
        <v/>
      </c>
      <c r="E13" s="23" t="s">
        <v>308</v>
      </c>
      <c r="F13" s="69">
        <v>75</v>
      </c>
      <c r="G13" s="14" t="str">
        <f t="shared" si="0"/>
        <v/>
      </c>
      <c r="H13" s="7"/>
      <c r="I13" s="55"/>
      <c r="J13" s="7"/>
      <c r="K13" s="517"/>
      <c r="L13" s="11" t="str">
        <f t="shared" si="3"/>
        <v/>
      </c>
      <c r="M13" s="23" t="s">
        <v>309</v>
      </c>
      <c r="N13" s="68">
        <v>185</v>
      </c>
      <c r="O13" s="14" t="str">
        <f t="shared" si="1"/>
        <v/>
      </c>
    </row>
    <row r="14" spans="1:22" ht="20.149999999999999" customHeight="1">
      <c r="A14" s="55"/>
      <c r="C14" s="472"/>
      <c r="D14" s="11" t="str">
        <f t="shared" si="2"/>
        <v/>
      </c>
      <c r="E14" s="23" t="s">
        <v>310</v>
      </c>
      <c r="F14" s="68">
        <v>20</v>
      </c>
      <c r="G14" s="14" t="str">
        <f t="shared" si="0"/>
        <v/>
      </c>
      <c r="H14" s="7"/>
      <c r="I14" s="101"/>
      <c r="J14" s="7"/>
      <c r="K14" s="517"/>
      <c r="L14" s="11" t="str">
        <f t="shared" si="3"/>
        <v/>
      </c>
      <c r="M14" s="23" t="s">
        <v>311</v>
      </c>
      <c r="N14" s="68">
        <v>20</v>
      </c>
      <c r="O14" s="14" t="str">
        <f t="shared" si="1"/>
        <v/>
      </c>
    </row>
    <row r="15" spans="1:22" ht="20.149999999999999" customHeight="1">
      <c r="A15" s="85"/>
      <c r="B15" s="81"/>
      <c r="C15" s="472"/>
      <c r="D15" s="11" t="str">
        <f>IF($A$4=$A$14,$D$4,"")</f>
        <v/>
      </c>
      <c r="E15" s="23" t="s">
        <v>312</v>
      </c>
      <c r="F15" s="68">
        <v>90</v>
      </c>
      <c r="G15" s="14" t="str">
        <f t="shared" si="0"/>
        <v/>
      </c>
      <c r="H15" s="7"/>
      <c r="I15" s="85"/>
      <c r="J15" s="7"/>
      <c r="K15" s="517"/>
      <c r="L15" s="11" t="str">
        <f t="shared" si="3"/>
        <v/>
      </c>
      <c r="M15" s="23" t="s">
        <v>313</v>
      </c>
      <c r="N15" s="68">
        <v>55</v>
      </c>
      <c r="O15" s="14" t="str">
        <f t="shared" si="1"/>
        <v/>
      </c>
    </row>
    <row r="16" spans="1:22" ht="20.149999999999999" customHeight="1" thickBot="1">
      <c r="A16" s="85"/>
      <c r="B16" s="81"/>
      <c r="C16" s="472"/>
      <c r="D16" s="11" t="str">
        <f>IF($A$4=$A$14,$D$4,"")</f>
        <v/>
      </c>
      <c r="E16" s="23" t="s">
        <v>314</v>
      </c>
      <c r="F16" s="68">
        <v>20</v>
      </c>
      <c r="G16" s="14" t="str">
        <f t="shared" si="0"/>
        <v/>
      </c>
      <c r="H16" s="7"/>
      <c r="I16" s="85"/>
      <c r="J16" s="7"/>
      <c r="K16" s="518"/>
      <c r="L16" s="11" t="str">
        <f t="shared" si="3"/>
        <v/>
      </c>
      <c r="M16" s="23" t="s">
        <v>315</v>
      </c>
      <c r="N16" s="123">
        <v>50</v>
      </c>
      <c r="O16" s="14" t="str">
        <f t="shared" si="1"/>
        <v/>
      </c>
    </row>
    <row r="17" spans="1:15" ht="20.149999999999999" customHeight="1" thickBot="1">
      <c r="A17" s="85"/>
      <c r="B17" s="81"/>
      <c r="C17" s="473"/>
      <c r="D17" s="11" t="str">
        <f>IF($A$4=$A$14,$D$4,"")</f>
        <v/>
      </c>
      <c r="E17" s="23" t="s">
        <v>316</v>
      </c>
      <c r="F17" s="69">
        <v>180</v>
      </c>
      <c r="G17" s="14" t="str">
        <f t="shared" si="0"/>
        <v/>
      </c>
      <c r="H17" s="7"/>
      <c r="I17" s="8"/>
      <c r="J17" s="7"/>
      <c r="K17" s="113">
        <f>IF(A4=$I$13,N17,IF(A4=$D$8,N17,0))</f>
        <v>0</v>
      </c>
      <c r="L17" s="439" t="s">
        <v>267</v>
      </c>
      <c r="M17" s="437"/>
      <c r="N17" s="117">
        <f>SUM(N11:N16)</f>
        <v>500</v>
      </c>
      <c r="O17" s="5">
        <f>SUM(O11:O16)</f>
        <v>0</v>
      </c>
    </row>
    <row r="18" spans="1:15" ht="20.149999999999999" customHeight="1" thickBot="1">
      <c r="A18" s="87"/>
      <c r="B18" s="88"/>
      <c r="C18" s="113">
        <f>IF(A4=$A$14,F18,IF(A4=$D$8,F18,0))</f>
        <v>0</v>
      </c>
      <c r="D18" s="436" t="s">
        <v>317</v>
      </c>
      <c r="E18" s="437"/>
      <c r="F18" s="70">
        <f>SUM(F11:F17)</f>
        <v>515</v>
      </c>
      <c r="G18" s="5">
        <f>SUM(G11:G17)</f>
        <v>0</v>
      </c>
      <c r="H18" s="7"/>
      <c r="I18" s="35"/>
      <c r="J18" s="36"/>
      <c r="K18" s="505" t="s">
        <v>13</v>
      </c>
      <c r="L18" s="11" t="str">
        <f>IF($A$4=$I$22,$D$4,"")</f>
        <v/>
      </c>
      <c r="M18" s="16" t="s">
        <v>318</v>
      </c>
      <c r="N18" s="71">
        <v>20</v>
      </c>
      <c r="O18" s="15" t="str">
        <f t="shared" ref="O18:O25" si="4">IF(L18=$D$4,N18,IF($A$4=$D$8,N18,""))</f>
        <v/>
      </c>
    </row>
    <row r="19" spans="1:15" ht="20.149999999999999" customHeight="1" thickBot="1">
      <c r="A19" s="85"/>
      <c r="B19" s="81"/>
      <c r="C19" s="497" t="s">
        <v>319</v>
      </c>
      <c r="D19" s="19" t="str">
        <f>IF($A$4=$A$23,$D$4,"")</f>
        <v/>
      </c>
      <c r="E19" s="16" t="s">
        <v>320</v>
      </c>
      <c r="F19" s="67">
        <v>250</v>
      </c>
      <c r="G19" s="14" t="str">
        <f t="shared" ref="G19:G26" si="5">IF(D19=$D$4,F19,IF($A$4=$D$8,F19,""))</f>
        <v/>
      </c>
      <c r="H19" s="7"/>
      <c r="I19" s="85"/>
      <c r="J19" s="7"/>
      <c r="K19" s="506"/>
      <c r="L19" s="11" t="str">
        <f t="shared" ref="L19:L24" si="6">IF($A$4=$I$22,$D$4,"")</f>
        <v/>
      </c>
      <c r="M19" s="16" t="s">
        <v>321</v>
      </c>
      <c r="N19" s="68">
        <v>90</v>
      </c>
      <c r="O19" s="15" t="str">
        <f t="shared" si="4"/>
        <v/>
      </c>
    </row>
    <row r="20" spans="1:15" ht="20.149999999999999" customHeight="1" thickBot="1">
      <c r="A20" s="85"/>
      <c r="B20" s="81"/>
      <c r="C20" s="498"/>
      <c r="D20" s="19" t="str">
        <f>IF($A$4=$A$23,$D$4,"")</f>
        <v/>
      </c>
      <c r="E20" s="16" t="s">
        <v>322</v>
      </c>
      <c r="F20" s="68">
        <v>50</v>
      </c>
      <c r="G20" s="14" t="str">
        <f t="shared" si="5"/>
        <v/>
      </c>
      <c r="H20" s="7"/>
      <c r="I20" s="85"/>
      <c r="J20" s="7"/>
      <c r="K20" s="506"/>
      <c r="L20" s="11" t="str">
        <f t="shared" si="6"/>
        <v/>
      </c>
      <c r="M20" s="16" t="s">
        <v>323</v>
      </c>
      <c r="N20" s="68">
        <v>220</v>
      </c>
      <c r="O20" s="15" t="str">
        <f t="shared" si="4"/>
        <v/>
      </c>
    </row>
    <row r="21" spans="1:15" ht="20.149999999999999" customHeight="1" thickBot="1">
      <c r="A21" s="85"/>
      <c r="B21" s="81"/>
      <c r="C21" s="498"/>
      <c r="D21" s="19" t="str">
        <f t="shared" ref="D21:D26" si="7">IF($A$4=$A$23,$D$4,"")</f>
        <v/>
      </c>
      <c r="E21" s="16" t="s">
        <v>324</v>
      </c>
      <c r="F21" s="68">
        <v>165</v>
      </c>
      <c r="G21" s="14" t="str">
        <f t="shared" si="5"/>
        <v/>
      </c>
      <c r="H21" s="7"/>
      <c r="I21" s="8"/>
      <c r="J21" s="7"/>
      <c r="K21" s="506"/>
      <c r="L21" s="11" t="str">
        <f t="shared" si="6"/>
        <v/>
      </c>
      <c r="M21" s="16" t="s">
        <v>325</v>
      </c>
      <c r="N21" s="68">
        <v>160</v>
      </c>
      <c r="O21" s="15" t="str">
        <f t="shared" si="4"/>
        <v/>
      </c>
    </row>
    <row r="22" spans="1:15" ht="20.149999999999999" customHeight="1" thickBot="1">
      <c r="A22" s="85"/>
      <c r="C22" s="498"/>
      <c r="D22" s="19" t="str">
        <f t="shared" si="7"/>
        <v/>
      </c>
      <c r="E22" s="16" t="s">
        <v>326</v>
      </c>
      <c r="F22" s="68">
        <v>140</v>
      </c>
      <c r="G22" s="14" t="str">
        <f t="shared" si="5"/>
        <v/>
      </c>
      <c r="H22" s="7"/>
      <c r="I22" s="55"/>
      <c r="J22" s="7"/>
      <c r="K22" s="506"/>
      <c r="L22" s="11" t="str">
        <f t="shared" si="6"/>
        <v/>
      </c>
      <c r="M22" s="16" t="s">
        <v>327</v>
      </c>
      <c r="N22" s="68">
        <v>170</v>
      </c>
      <c r="O22" s="15" t="str">
        <f t="shared" si="4"/>
        <v/>
      </c>
    </row>
    <row r="23" spans="1:15" ht="20.149999999999999" customHeight="1" thickBot="1">
      <c r="A23" s="55"/>
      <c r="B23" s="81"/>
      <c r="C23" s="498"/>
      <c r="D23" s="19" t="str">
        <f t="shared" si="7"/>
        <v/>
      </c>
      <c r="E23" s="16" t="s">
        <v>328</v>
      </c>
      <c r="F23" s="68">
        <v>140</v>
      </c>
      <c r="G23" s="14" t="str">
        <f t="shared" si="5"/>
        <v/>
      </c>
      <c r="H23" s="7"/>
      <c r="I23" s="85"/>
      <c r="J23" s="7"/>
      <c r="K23" s="506"/>
      <c r="L23" s="11" t="str">
        <f t="shared" si="6"/>
        <v/>
      </c>
      <c r="M23" s="16" t="s">
        <v>329</v>
      </c>
      <c r="N23" s="68">
        <v>240</v>
      </c>
      <c r="O23" s="15" t="str">
        <f t="shared" si="4"/>
        <v/>
      </c>
    </row>
    <row r="24" spans="1:15" ht="20.149999999999999" customHeight="1" thickBot="1">
      <c r="A24" s="85"/>
      <c r="B24" s="81"/>
      <c r="C24" s="498"/>
      <c r="D24" s="19" t="str">
        <f t="shared" si="7"/>
        <v/>
      </c>
      <c r="E24" s="16" t="s">
        <v>330</v>
      </c>
      <c r="F24" s="120">
        <v>80</v>
      </c>
      <c r="G24" s="14" t="str">
        <f t="shared" si="5"/>
        <v/>
      </c>
      <c r="H24" s="7"/>
      <c r="I24" s="85"/>
      <c r="J24" s="7"/>
      <c r="K24" s="506"/>
      <c r="L24" s="11" t="str">
        <f t="shared" si="6"/>
        <v/>
      </c>
      <c r="M24" s="16" t="s">
        <v>331</v>
      </c>
      <c r="N24" s="68">
        <v>180</v>
      </c>
      <c r="O24" s="15" t="str">
        <f t="shared" si="4"/>
        <v/>
      </c>
    </row>
    <row r="25" spans="1:15" ht="20.149999999999999" customHeight="1" thickBot="1">
      <c r="A25" s="85"/>
      <c r="C25" s="498"/>
      <c r="D25" s="19" t="str">
        <f t="shared" si="7"/>
        <v/>
      </c>
      <c r="E25" s="16" t="s">
        <v>332</v>
      </c>
      <c r="F25" s="121">
        <v>80</v>
      </c>
      <c r="G25" s="14" t="str">
        <f t="shared" si="5"/>
        <v/>
      </c>
      <c r="H25" s="7"/>
      <c r="I25" s="85"/>
      <c r="J25" s="7"/>
      <c r="K25" s="507"/>
      <c r="L25" s="11" t="str">
        <f>IF($A$4=$I$22,$D$4,"")</f>
        <v/>
      </c>
      <c r="M25" s="16" t="s">
        <v>333</v>
      </c>
      <c r="N25" s="68">
        <v>120</v>
      </c>
      <c r="O25" s="15" t="str">
        <f t="shared" si="4"/>
        <v/>
      </c>
    </row>
    <row r="26" spans="1:15" ht="20.149999999999999" customHeight="1" thickBot="1">
      <c r="A26" s="85"/>
      <c r="C26" s="513"/>
      <c r="D26" s="19" t="str">
        <f t="shared" si="7"/>
        <v/>
      </c>
      <c r="E26" s="16" t="s">
        <v>334</v>
      </c>
      <c r="F26" s="123">
        <v>90</v>
      </c>
      <c r="G26" s="14" t="str">
        <f t="shared" si="5"/>
        <v/>
      </c>
      <c r="H26" s="7"/>
      <c r="I26" s="8"/>
      <c r="J26" s="7"/>
      <c r="K26" s="113">
        <f>IF(A4=$I$22,N26,IF(A4=$D$8,N26,0))</f>
        <v>0</v>
      </c>
      <c r="L26" s="439" t="s">
        <v>335</v>
      </c>
      <c r="M26" s="437"/>
      <c r="N26" s="70">
        <f>SUM(N18:N25)</f>
        <v>1200</v>
      </c>
      <c r="O26" s="5">
        <f>SUM(O18:O25)</f>
        <v>0</v>
      </c>
    </row>
    <row r="27" spans="1:15" ht="20.149999999999999" customHeight="1" thickBot="1">
      <c r="A27" s="85"/>
      <c r="C27" s="114">
        <f>IF(A4=$A$23,F27,IF(A4=$D$8,F27,0))</f>
        <v>0</v>
      </c>
      <c r="D27" s="436" t="s">
        <v>336</v>
      </c>
      <c r="E27" s="437"/>
      <c r="F27" s="70">
        <f>SUM(F19:F26)</f>
        <v>995</v>
      </c>
      <c r="G27" s="5">
        <f>SUM(G19:G26)</f>
        <v>0</v>
      </c>
      <c r="H27" s="7"/>
      <c r="I27" s="98"/>
      <c r="J27" s="99"/>
      <c r="K27" s="63"/>
      <c r="L27" s="514" t="s">
        <v>434</v>
      </c>
      <c r="M27" s="515"/>
      <c r="N27" s="129">
        <f>F18+F27+F38+N17+N26</f>
        <v>5135</v>
      </c>
      <c r="O27" s="107">
        <f>G18+G27+G38+O17+O26</f>
        <v>0</v>
      </c>
    </row>
    <row r="28" spans="1:15" ht="20.149999999999999" customHeight="1" thickBot="1">
      <c r="A28" s="105"/>
      <c r="B28" s="106"/>
      <c r="C28" s="508" t="s">
        <v>14</v>
      </c>
      <c r="D28" s="19" t="str">
        <f t="shared" ref="D28:D37" si="8">IF($A$4=$A$33,$D$4,"")</f>
        <v/>
      </c>
      <c r="E28" s="16" t="s">
        <v>337</v>
      </c>
      <c r="F28" s="71">
        <v>180</v>
      </c>
      <c r="G28" s="14" t="str">
        <f t="shared" ref="G28:G37" si="9">IF(D28=$D$4,F28,IF($A$4=$D$8,F28,""))</f>
        <v/>
      </c>
      <c r="H28" s="7"/>
      <c r="I28" s="62"/>
      <c r="J28" s="58"/>
      <c r="K28" s="64"/>
      <c r="L28" s="3"/>
      <c r="M28" s="3"/>
      <c r="N28" s="65"/>
      <c r="O28" s="2"/>
    </row>
    <row r="29" spans="1:15" ht="20.149999999999999" customHeight="1" thickBot="1">
      <c r="A29" s="85"/>
      <c r="C29" s="498"/>
      <c r="D29" s="19" t="str">
        <f t="shared" si="8"/>
        <v/>
      </c>
      <c r="E29" s="16" t="s">
        <v>338</v>
      </c>
      <c r="F29" s="68">
        <v>220</v>
      </c>
      <c r="G29" s="14" t="str">
        <f t="shared" si="9"/>
        <v/>
      </c>
      <c r="H29" s="7"/>
    </row>
    <row r="30" spans="1:15" ht="20.149999999999999" customHeight="1" thickBot="1">
      <c r="A30" s="85"/>
      <c r="C30" s="498"/>
      <c r="D30" s="19" t="str">
        <f t="shared" si="8"/>
        <v/>
      </c>
      <c r="E30" s="16" t="s">
        <v>339</v>
      </c>
      <c r="F30" s="68">
        <v>180</v>
      </c>
      <c r="G30" s="14" t="str">
        <f t="shared" si="9"/>
        <v/>
      </c>
      <c r="H30" s="7"/>
    </row>
    <row r="31" spans="1:15" ht="20.149999999999999" customHeight="1" thickBot="1">
      <c r="A31" s="85"/>
      <c r="C31" s="498"/>
      <c r="D31" s="19" t="str">
        <f t="shared" si="8"/>
        <v/>
      </c>
      <c r="E31" s="16" t="s">
        <v>340</v>
      </c>
      <c r="F31" s="73">
        <v>220</v>
      </c>
      <c r="G31" s="14" t="str">
        <f t="shared" si="9"/>
        <v/>
      </c>
      <c r="H31" s="7"/>
    </row>
    <row r="32" spans="1:15" ht="20.149999999999999" customHeight="1" thickBot="1">
      <c r="A32" s="85"/>
      <c r="C32" s="498"/>
      <c r="D32" s="19" t="str">
        <f t="shared" si="8"/>
        <v/>
      </c>
      <c r="E32" s="16" t="s">
        <v>341</v>
      </c>
      <c r="F32" s="73">
        <v>275</v>
      </c>
      <c r="G32" s="14" t="str">
        <f t="shared" si="9"/>
        <v/>
      </c>
      <c r="H32" s="7"/>
    </row>
    <row r="33" spans="1:11" ht="20.149999999999999" customHeight="1" thickBot="1">
      <c r="A33" s="55"/>
      <c r="C33" s="498"/>
      <c r="D33" s="19" t="str">
        <f t="shared" si="8"/>
        <v/>
      </c>
      <c r="E33" s="16" t="s">
        <v>342</v>
      </c>
      <c r="F33" s="73">
        <v>240</v>
      </c>
      <c r="G33" s="14" t="str">
        <f t="shared" si="9"/>
        <v/>
      </c>
      <c r="H33" s="7"/>
    </row>
    <row r="34" spans="1:11" ht="20.149999999999999" customHeight="1" thickBot="1">
      <c r="A34" s="85"/>
      <c r="C34" s="498"/>
      <c r="D34" s="19" t="str">
        <f t="shared" si="8"/>
        <v/>
      </c>
      <c r="E34" s="16" t="s">
        <v>343</v>
      </c>
      <c r="F34" s="73">
        <v>205</v>
      </c>
      <c r="G34" s="14" t="str">
        <f t="shared" si="9"/>
        <v/>
      </c>
      <c r="H34" s="7"/>
    </row>
    <row r="35" spans="1:11" ht="20.149999999999999" customHeight="1" thickBot="1">
      <c r="A35" s="85"/>
      <c r="C35" s="498"/>
      <c r="D35" s="19" t="str">
        <f t="shared" si="8"/>
        <v/>
      </c>
      <c r="E35" s="16" t="s">
        <v>344</v>
      </c>
      <c r="F35" s="73">
        <v>130</v>
      </c>
      <c r="G35" s="14" t="str">
        <f t="shared" si="9"/>
        <v/>
      </c>
      <c r="H35" s="7"/>
    </row>
    <row r="36" spans="1:11" ht="20.149999999999999" customHeight="1" thickBot="1">
      <c r="A36" s="85"/>
      <c r="C36" s="498"/>
      <c r="D36" s="19" t="str">
        <f t="shared" si="8"/>
        <v/>
      </c>
      <c r="E36" s="16" t="s">
        <v>345</v>
      </c>
      <c r="F36" s="73">
        <v>130</v>
      </c>
      <c r="G36" s="14" t="str">
        <f t="shared" si="9"/>
        <v/>
      </c>
      <c r="H36" s="7"/>
    </row>
    <row r="37" spans="1:11" ht="20.149999999999999" customHeight="1" thickBot="1">
      <c r="A37" s="85"/>
      <c r="C37" s="499"/>
      <c r="D37" s="19" t="str">
        <f t="shared" si="8"/>
        <v/>
      </c>
      <c r="E37" s="16" t="s">
        <v>346</v>
      </c>
      <c r="F37" s="73">
        <v>145</v>
      </c>
      <c r="G37" s="14" t="str">
        <f t="shared" si="9"/>
        <v/>
      </c>
      <c r="H37" s="7"/>
    </row>
    <row r="38" spans="1:11" ht="20.149999999999999" customHeight="1" thickBot="1">
      <c r="A38" s="92"/>
      <c r="B38" s="100"/>
      <c r="C38" s="115">
        <f>IF(A4=$A$33,F38,IF(A4=$D$8,F38,0))</f>
        <v>0</v>
      </c>
      <c r="D38" s="436" t="s">
        <v>347</v>
      </c>
      <c r="E38" s="437"/>
      <c r="F38" s="73">
        <f>SUM(F28:F37)</f>
        <v>1925</v>
      </c>
      <c r="G38" s="9">
        <f>SUM(G28:G37)</f>
        <v>0</v>
      </c>
      <c r="H38" s="7"/>
    </row>
    <row r="39" spans="1:11" ht="20.149999999999999" customHeight="1">
      <c r="H39" s="7"/>
    </row>
    <row r="40" spans="1:11" ht="20.149999999999999" customHeight="1">
      <c r="H40" s="7"/>
    </row>
    <row r="41" spans="1:11" ht="20.149999999999999" customHeight="1">
      <c r="H41" s="7"/>
    </row>
    <row r="42" spans="1:11" ht="20.149999999999999" customHeight="1">
      <c r="C42" s="493" t="s">
        <v>348</v>
      </c>
      <c r="D42" s="493"/>
      <c r="E42" s="500" t="s">
        <v>24</v>
      </c>
      <c r="F42" s="500"/>
      <c r="G42" s="500"/>
      <c r="H42" s="500"/>
      <c r="I42" s="500"/>
      <c r="J42" s="500"/>
      <c r="K42" s="501">
        <f>O27</f>
        <v>0</v>
      </c>
    </row>
    <row r="43" spans="1:11" ht="20.149999999999999" customHeight="1">
      <c r="C43" s="493"/>
      <c r="D43" s="493"/>
      <c r="E43" s="500"/>
      <c r="F43" s="500"/>
      <c r="G43" s="500"/>
      <c r="H43" s="500"/>
      <c r="I43" s="500"/>
      <c r="J43" s="500"/>
      <c r="K43" s="501"/>
    </row>
    <row r="44" spans="1:11" ht="20.149999999999999" customHeight="1">
      <c r="H44" s="7"/>
    </row>
    <row r="45" spans="1:11" ht="20.149999999999999" customHeight="1">
      <c r="H45" s="7"/>
    </row>
    <row r="46" spans="1:11" ht="20.149999999999999" customHeight="1"/>
    <row r="47" spans="1:11" ht="20.149999999999999" customHeight="1">
      <c r="A47" s="94"/>
      <c r="B47" s="94"/>
    </row>
    <row r="48" spans="1:11" ht="20.149999999999999" customHeight="1">
      <c r="A48" s="94"/>
      <c r="B48" s="94"/>
    </row>
    <row r="49" spans="3:11" ht="20.149999999999999" customHeight="1">
      <c r="I49" s="94"/>
      <c r="J49" s="94"/>
    </row>
    <row r="50" spans="3:11" ht="20.149999999999999" customHeight="1"/>
    <row r="51" spans="3:11" ht="18" customHeight="1">
      <c r="H51" s="7"/>
    </row>
    <row r="52" spans="3:11" ht="18" customHeight="1"/>
    <row r="53" spans="3:11" ht="18" customHeight="1"/>
    <row r="54" spans="3:11" ht="18" customHeight="1">
      <c r="E54" s="94"/>
      <c r="F54" s="94"/>
      <c r="G54" s="94"/>
      <c r="H54" s="7"/>
    </row>
    <row r="55" spans="3:11" ht="18" customHeight="1">
      <c r="C55" s="94"/>
      <c r="D55" s="94"/>
      <c r="E55" s="94"/>
      <c r="F55" s="94"/>
      <c r="G55" s="94"/>
      <c r="H55" s="7"/>
    </row>
    <row r="56" spans="3:11" ht="18" customHeight="1">
      <c r="C56" s="94"/>
      <c r="D56" s="94"/>
      <c r="H56" s="7"/>
      <c r="K56" s="94"/>
    </row>
    <row r="57" spans="3:11" ht="18" customHeight="1">
      <c r="H57" s="7"/>
      <c r="K57" s="94"/>
    </row>
    <row r="58" spans="3:11" ht="18" customHeight="1"/>
    <row r="59" spans="3:11" ht="18" customHeight="1"/>
    <row r="66" spans="1:15" ht="16.5">
      <c r="H66" s="94"/>
    </row>
    <row r="67" spans="1:15" s="94" customFormat="1" ht="16.5">
      <c r="A67" s="1"/>
      <c r="B67" s="1"/>
      <c r="C67" s="1"/>
      <c r="D67" s="1"/>
      <c r="E67" s="1"/>
      <c r="F67" s="1"/>
      <c r="G67" s="1"/>
      <c r="I67" s="1"/>
      <c r="J67" s="1"/>
      <c r="K67" s="1"/>
      <c r="L67" s="1"/>
      <c r="M67" s="1"/>
      <c r="N67" s="1"/>
      <c r="O67" s="1"/>
    </row>
    <row r="68" spans="1:15" s="94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</sheetData>
  <sheetProtection algorithmName="SHA-512" hashValue="kgGbMZS1dAIfDH2+kfjXyYsq7xrP5F02VzX4ARoT/wIn+tyJ2dxw3ZzKGTwa8AhnGy5HYO7n23Lz1m/IYQozfA==" saltValue="zsBPHs5C00IKOYc4eIEbpw==" spinCount="100000" sheet="1" objects="1" scenarios="1"/>
  <mergeCells count="24">
    <mergeCell ref="C42:D43"/>
    <mergeCell ref="E42:J43"/>
    <mergeCell ref="K42:K43"/>
    <mergeCell ref="E4:G5"/>
    <mergeCell ref="F1:G1"/>
    <mergeCell ref="I10:K10"/>
    <mergeCell ref="C11:C17"/>
    <mergeCell ref="K11:K16"/>
    <mergeCell ref="C19:C26"/>
    <mergeCell ref="C28:C37"/>
    <mergeCell ref="L1:M1"/>
    <mergeCell ref="E2:M2"/>
    <mergeCell ref="U2:V2"/>
    <mergeCell ref="S3:T3"/>
    <mergeCell ref="L6:M6"/>
    <mergeCell ref="L17:M17"/>
    <mergeCell ref="E8:O9"/>
    <mergeCell ref="D8:D9"/>
    <mergeCell ref="D38:E38"/>
    <mergeCell ref="D18:E18"/>
    <mergeCell ref="K18:K25"/>
    <mergeCell ref="L26:M26"/>
    <mergeCell ref="D27:E27"/>
    <mergeCell ref="L27:M27"/>
  </mergeCells>
  <phoneticPr fontId="2"/>
  <pageMargins left="0.7" right="0.7" top="0.75" bottom="0.75" header="0.3" footer="0.3"/>
  <pageSetup paperSize="9" scale="72" orientation="portrait" r:id="rId1"/>
  <rowBreaks count="2" manualBreakCount="2">
    <brk id="69" min="2" max="14" man="1"/>
    <brk id="70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3493F-AE57-4A28-9D2F-E21F283DE6C6}">
  <sheetPr codeName="Sheet27"/>
  <dimension ref="A1:V68"/>
  <sheetViews>
    <sheetView view="pageBreakPreview" zoomScale="70" zoomScaleNormal="100" zoomScaleSheetLayoutView="70" workbookViewId="0">
      <selection activeCell="D2" sqref="D2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賃貸集合住宅!L3</f>
        <v>0</v>
      </c>
      <c r="M1" s="492"/>
      <c r="N1" s="1" t="s">
        <v>21</v>
      </c>
    </row>
    <row r="2" spans="1:22" ht="24.75" customHeight="1" thickBot="1">
      <c r="C2" s="1" t="s">
        <v>115</v>
      </c>
      <c r="E2" s="462">
        <f>賃貸集合住宅!B41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賃貸集合住宅!C6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451"/>
      <c r="E8" s="451" t="s">
        <v>349</v>
      </c>
      <c r="F8" s="452"/>
      <c r="G8" s="452"/>
      <c r="H8" s="452"/>
      <c r="I8" s="452"/>
      <c r="J8" s="452"/>
      <c r="K8" s="452"/>
      <c r="L8" s="452"/>
      <c r="M8" s="452"/>
      <c r="N8" s="452"/>
      <c r="O8" s="453"/>
    </row>
    <row r="9" spans="1:22" ht="14.25" customHeight="1" thickBot="1">
      <c r="D9" s="454"/>
      <c r="E9" s="454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22" ht="22.5" customHeight="1" thickBot="1">
      <c r="A10" s="108" t="s">
        <v>43</v>
      </c>
      <c r="B10" s="40"/>
      <c r="C10" s="41" t="s">
        <v>430</v>
      </c>
      <c r="D10" s="236" t="s">
        <v>67</v>
      </c>
      <c r="E10" s="26" t="s">
        <v>108</v>
      </c>
      <c r="F10" s="26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90"/>
      <c r="B11" s="84"/>
      <c r="C11" s="471" t="s">
        <v>16</v>
      </c>
      <c r="D11" s="11" t="str">
        <f>IF($A$4=$A$17,$D$4,"")</f>
        <v/>
      </c>
      <c r="E11" s="23" t="s">
        <v>350</v>
      </c>
      <c r="F11" s="67">
        <v>295</v>
      </c>
      <c r="G11" s="14" t="str">
        <f>IF(D11=$D$4,F11,IF($A$4=$D$8,F11,""))</f>
        <v/>
      </c>
      <c r="H11" s="7"/>
      <c r="I11" s="18"/>
      <c r="J11" s="17"/>
      <c r="K11" s="516" t="s">
        <v>17</v>
      </c>
      <c r="L11" s="11" t="str">
        <f>IF($A$4=$I$14,$D$4,"")</f>
        <v/>
      </c>
      <c r="M11" s="23" t="s">
        <v>351</v>
      </c>
      <c r="N11" s="67">
        <v>35</v>
      </c>
      <c r="O11" s="14" t="str">
        <f>IF(L11=$D$4,N11,IF($A$4=$D$8,N11,""))</f>
        <v/>
      </c>
    </row>
    <row r="12" spans="1:22" ht="20.149999999999999" customHeight="1">
      <c r="A12" s="85"/>
      <c r="B12" s="81"/>
      <c r="C12" s="472"/>
      <c r="D12" s="11" t="str">
        <f t="shared" ref="D12:D14" si="0">IF($A$4=$A$17,$D$4,"")</f>
        <v/>
      </c>
      <c r="E12" s="23" t="s">
        <v>352</v>
      </c>
      <c r="F12" s="68">
        <v>220</v>
      </c>
      <c r="G12" s="14" t="str">
        <f t="shared" ref="G12:G23" si="1">IF(D12=$D$4,F12,IF($A$4=$D$8,F12,""))</f>
        <v/>
      </c>
      <c r="H12" s="7"/>
      <c r="I12" s="8"/>
      <c r="J12" s="7"/>
      <c r="K12" s="517"/>
      <c r="L12" s="11" t="str">
        <f t="shared" ref="L12:L18" si="2">IF($A$4=$I$14,$D$4,"")</f>
        <v/>
      </c>
      <c r="M12" s="23" t="s">
        <v>353</v>
      </c>
      <c r="N12" s="68">
        <v>60</v>
      </c>
      <c r="O12" s="14" t="str">
        <f t="shared" ref="O12:O18" si="3">IF(L12=$D$4,N12,IF($A$4=$D$8,N12,""))</f>
        <v/>
      </c>
    </row>
    <row r="13" spans="1:22" ht="20.149999999999999" customHeight="1">
      <c r="A13" s="85"/>
      <c r="B13" s="81"/>
      <c r="C13" s="472"/>
      <c r="D13" s="11" t="str">
        <f t="shared" si="0"/>
        <v/>
      </c>
      <c r="E13" s="23" t="s">
        <v>354</v>
      </c>
      <c r="F13" s="69">
        <v>120</v>
      </c>
      <c r="G13" s="14" t="str">
        <f t="shared" si="1"/>
        <v/>
      </c>
      <c r="H13" s="7"/>
      <c r="I13" s="109"/>
      <c r="J13" s="7"/>
      <c r="K13" s="517"/>
      <c r="L13" s="11" t="str">
        <f t="shared" si="2"/>
        <v/>
      </c>
      <c r="M13" s="23" t="s">
        <v>355</v>
      </c>
      <c r="N13" s="68">
        <v>0</v>
      </c>
      <c r="O13" s="14" t="str">
        <f t="shared" si="3"/>
        <v/>
      </c>
    </row>
    <row r="14" spans="1:22" ht="20.149999999999999" customHeight="1">
      <c r="A14" s="85"/>
      <c r="C14" s="472"/>
      <c r="D14" s="11" t="str">
        <f t="shared" si="0"/>
        <v/>
      </c>
      <c r="E14" s="23" t="s">
        <v>356</v>
      </c>
      <c r="F14" s="68">
        <v>5</v>
      </c>
      <c r="G14" s="14" t="str">
        <f t="shared" si="1"/>
        <v/>
      </c>
      <c r="H14" s="7"/>
      <c r="I14" s="55"/>
      <c r="J14" s="7"/>
      <c r="K14" s="517"/>
      <c r="L14" s="11" t="str">
        <f t="shared" si="2"/>
        <v/>
      </c>
      <c r="M14" s="23" t="s">
        <v>357</v>
      </c>
      <c r="N14" s="68">
        <v>60</v>
      </c>
      <c r="O14" s="14" t="str">
        <f t="shared" si="3"/>
        <v/>
      </c>
    </row>
    <row r="15" spans="1:22" ht="20.149999999999999" customHeight="1">
      <c r="A15" s="85"/>
      <c r="B15" s="81"/>
      <c r="C15" s="472"/>
      <c r="D15" s="11" t="str">
        <f>IF($A$4=$A$17,$D$4,"")</f>
        <v/>
      </c>
      <c r="E15" s="23" t="s">
        <v>358</v>
      </c>
      <c r="F15" s="68">
        <v>25</v>
      </c>
      <c r="G15" s="14" t="str">
        <f t="shared" si="1"/>
        <v/>
      </c>
      <c r="H15" s="7"/>
      <c r="I15" s="101"/>
      <c r="J15" s="7"/>
      <c r="K15" s="517"/>
      <c r="L15" s="11" t="str">
        <f t="shared" si="2"/>
        <v/>
      </c>
      <c r="M15" s="23" t="s">
        <v>359</v>
      </c>
      <c r="N15" s="68">
        <v>30</v>
      </c>
      <c r="O15" s="14" t="str">
        <f t="shared" si="3"/>
        <v/>
      </c>
    </row>
    <row r="16" spans="1:22" ht="20.149999999999999" customHeight="1">
      <c r="A16" s="85"/>
      <c r="B16" s="81"/>
      <c r="C16" s="472"/>
      <c r="D16" s="11" t="str">
        <f>IF($A$4=$A$17,$D$4,"")</f>
        <v/>
      </c>
      <c r="E16" s="23" t="s">
        <v>360</v>
      </c>
      <c r="F16" s="68">
        <v>230</v>
      </c>
      <c r="G16" s="14" t="str">
        <f t="shared" si="1"/>
        <v/>
      </c>
      <c r="H16" s="7"/>
      <c r="I16" s="85"/>
      <c r="J16" s="7"/>
      <c r="K16" s="517"/>
      <c r="L16" s="11" t="str">
        <f t="shared" si="2"/>
        <v/>
      </c>
      <c r="M16" s="23" t="s">
        <v>361</v>
      </c>
      <c r="N16" s="68">
        <v>40</v>
      </c>
      <c r="O16" s="14" t="str">
        <f t="shared" si="3"/>
        <v/>
      </c>
    </row>
    <row r="17" spans="1:15" ht="20.149999999999999" customHeight="1">
      <c r="A17" s="55"/>
      <c r="B17" s="81"/>
      <c r="C17" s="472"/>
      <c r="D17" s="11" t="str">
        <f>IF($A$4=$A$17,$D$4,"")</f>
        <v/>
      </c>
      <c r="E17" s="23" t="s">
        <v>362</v>
      </c>
      <c r="F17" s="69">
        <v>240</v>
      </c>
      <c r="G17" s="14" t="str">
        <f t="shared" si="1"/>
        <v/>
      </c>
      <c r="H17" s="7"/>
      <c r="I17" s="85"/>
      <c r="J17" s="7"/>
      <c r="K17" s="517"/>
      <c r="L17" s="11" t="str">
        <f t="shared" si="2"/>
        <v/>
      </c>
      <c r="M17" s="23" t="s">
        <v>363</v>
      </c>
      <c r="N17" s="68">
        <v>40</v>
      </c>
      <c r="O17" s="14" t="str">
        <f t="shared" si="3"/>
        <v/>
      </c>
    </row>
    <row r="18" spans="1:15" ht="20.149999999999999" customHeight="1" thickBot="1">
      <c r="A18" s="85"/>
      <c r="B18" s="81"/>
      <c r="C18" s="472"/>
      <c r="D18" s="11" t="str">
        <f t="shared" ref="D18:D23" si="4">IF($A$4=$A$17,$D$4,"")</f>
        <v/>
      </c>
      <c r="E18" s="23" t="s">
        <v>364</v>
      </c>
      <c r="F18" s="69">
        <v>80</v>
      </c>
      <c r="G18" s="14" t="str">
        <f t="shared" si="1"/>
        <v/>
      </c>
      <c r="H18" s="7"/>
      <c r="I18" s="85"/>
      <c r="J18" s="7"/>
      <c r="K18" s="518"/>
      <c r="L18" s="11" t="str">
        <f t="shared" si="2"/>
        <v/>
      </c>
      <c r="M18" s="23" t="s">
        <v>365</v>
      </c>
      <c r="N18" s="68">
        <v>0</v>
      </c>
      <c r="O18" s="14" t="str">
        <f t="shared" si="3"/>
        <v/>
      </c>
    </row>
    <row r="19" spans="1:15" ht="20.149999999999999" customHeight="1" thickBot="1">
      <c r="A19" s="85"/>
      <c r="B19" s="81"/>
      <c r="C19" s="472"/>
      <c r="D19" s="11" t="str">
        <f t="shared" si="4"/>
        <v/>
      </c>
      <c r="E19" s="23" t="s">
        <v>366</v>
      </c>
      <c r="F19" s="69">
        <v>200</v>
      </c>
      <c r="G19" s="14" t="str">
        <f t="shared" si="1"/>
        <v/>
      </c>
      <c r="H19" s="7"/>
      <c r="I19" s="37"/>
      <c r="J19" s="7"/>
      <c r="K19" s="113">
        <f>IF(A4=$I$14,N19,IF(A4=$D$8,N19,0))</f>
        <v>0</v>
      </c>
      <c r="L19" s="439" t="s">
        <v>1023</v>
      </c>
      <c r="M19" s="437"/>
      <c r="N19" s="117">
        <f>SUM(N11:N18)</f>
        <v>265</v>
      </c>
      <c r="O19" s="5">
        <f>SUM(O11:O18)</f>
        <v>0</v>
      </c>
    </row>
    <row r="20" spans="1:15" ht="20.149999999999999" customHeight="1" thickBot="1">
      <c r="A20" s="85"/>
      <c r="B20" s="81"/>
      <c r="C20" s="472"/>
      <c r="D20" s="11" t="str">
        <f t="shared" si="4"/>
        <v/>
      </c>
      <c r="E20" s="23" t="s">
        <v>367</v>
      </c>
      <c r="F20" s="69">
        <v>80</v>
      </c>
      <c r="G20" s="14" t="str">
        <f t="shared" si="1"/>
        <v/>
      </c>
      <c r="H20" s="7"/>
      <c r="I20" s="43"/>
      <c r="J20" s="36"/>
      <c r="K20" s="505" t="s">
        <v>368</v>
      </c>
      <c r="L20" s="11" t="str">
        <f>IF($A$4=$I$21,$D$4,"")</f>
        <v/>
      </c>
      <c r="M20" s="16" t="s">
        <v>979</v>
      </c>
      <c r="N20" s="71">
        <v>140</v>
      </c>
      <c r="O20" s="15" t="str">
        <f>IF(L20=$D$4,N20,IF($A$4=$D$8,N20,""))</f>
        <v/>
      </c>
    </row>
    <row r="21" spans="1:15" ht="20.149999999999999" customHeight="1" thickBot="1">
      <c r="A21" s="85"/>
      <c r="B21" s="81"/>
      <c r="C21" s="472"/>
      <c r="D21" s="11" t="str">
        <f t="shared" si="4"/>
        <v/>
      </c>
      <c r="E21" s="23" t="s">
        <v>369</v>
      </c>
      <c r="F21" s="69">
        <v>145</v>
      </c>
      <c r="G21" s="14" t="str">
        <f t="shared" si="1"/>
        <v/>
      </c>
      <c r="H21" s="7"/>
      <c r="I21" s="55"/>
      <c r="J21" s="7"/>
      <c r="K21" s="506"/>
      <c r="L21" s="11" t="str">
        <f t="shared" ref="L21:L22" si="5">IF($A$4=$I$21,$D$4,"")</f>
        <v/>
      </c>
      <c r="M21" s="16" t="s">
        <v>980</v>
      </c>
      <c r="N21" s="68">
        <v>125</v>
      </c>
      <c r="O21" s="15" t="str">
        <f t="shared" ref="O21:O22" si="6">IF(L21=$D$4,N21,IF($A$4=$D$8,N21,""))</f>
        <v/>
      </c>
    </row>
    <row r="22" spans="1:15" ht="20.149999999999999" customHeight="1" thickBot="1">
      <c r="A22" s="85"/>
      <c r="B22" s="81"/>
      <c r="C22" s="472"/>
      <c r="D22" s="11" t="str">
        <f t="shared" si="4"/>
        <v/>
      </c>
      <c r="E22" s="23" t="s">
        <v>370</v>
      </c>
      <c r="F22" s="69">
        <v>0</v>
      </c>
      <c r="G22" s="14" t="str">
        <f t="shared" si="1"/>
        <v/>
      </c>
      <c r="H22" s="7"/>
      <c r="I22" s="85"/>
      <c r="J22" s="7"/>
      <c r="K22" s="507"/>
      <c r="L22" s="11" t="str">
        <f t="shared" si="5"/>
        <v/>
      </c>
      <c r="M22" s="16" t="s">
        <v>981</v>
      </c>
      <c r="N22" s="68">
        <v>70</v>
      </c>
      <c r="O22" s="15" t="str">
        <f t="shared" si="6"/>
        <v/>
      </c>
    </row>
    <row r="23" spans="1:15" ht="20.149999999999999" customHeight="1" thickBot="1">
      <c r="A23" s="85"/>
      <c r="B23" s="81"/>
      <c r="C23" s="473"/>
      <c r="D23" s="11" t="str">
        <f t="shared" si="4"/>
        <v/>
      </c>
      <c r="E23" s="23" t="s">
        <v>371</v>
      </c>
      <c r="F23" s="69">
        <v>75</v>
      </c>
      <c r="G23" s="14" t="str">
        <f t="shared" si="1"/>
        <v/>
      </c>
      <c r="H23" s="7"/>
      <c r="I23" s="45"/>
      <c r="J23" s="46"/>
      <c r="K23" s="113">
        <f>IF(A4=$I$21,N23,IF(A4=$D$8,N23,0))</f>
        <v>0</v>
      </c>
      <c r="L23" s="439" t="s">
        <v>1024</v>
      </c>
      <c r="M23" s="437"/>
      <c r="N23" s="70">
        <f>SUM(N20:N22)</f>
        <v>335</v>
      </c>
      <c r="O23" s="5">
        <f>SUM(O20:O22)</f>
        <v>0</v>
      </c>
    </row>
    <row r="24" spans="1:15" ht="20.149999999999999" customHeight="1" thickBot="1">
      <c r="A24" s="87"/>
      <c r="B24" s="88"/>
      <c r="C24" s="113">
        <f>IF(A4=$A$17,F24,IF(A4=$D$8,F24,0))</f>
        <v>0</v>
      </c>
      <c r="D24" s="436" t="s">
        <v>1022</v>
      </c>
      <c r="E24" s="437"/>
      <c r="F24" s="70">
        <f>SUM(F11:F23)</f>
        <v>1715</v>
      </c>
      <c r="G24" s="5">
        <f>SUM(G11:G23)</f>
        <v>0</v>
      </c>
      <c r="H24" s="7"/>
      <c r="I24" s="55"/>
      <c r="J24" s="44"/>
      <c r="K24" s="39" t="s">
        <v>19</v>
      </c>
      <c r="L24" s="11" t="str">
        <f>IF($A$4=$I$24,$D$4,"")</f>
        <v/>
      </c>
      <c r="M24" s="16" t="s">
        <v>372</v>
      </c>
      <c r="N24" s="68">
        <v>90</v>
      </c>
      <c r="O24" s="15" t="str">
        <f>IF(L24=$D$4,N24,IF($A$4=$D$8,N24,""))</f>
        <v/>
      </c>
    </row>
    <row r="25" spans="1:15" ht="20.149999999999999" customHeight="1" thickBot="1">
      <c r="A25" s="85"/>
      <c r="B25" s="81"/>
      <c r="C25" s="497" t="s">
        <v>373</v>
      </c>
      <c r="D25" s="19" t="str">
        <f>IF($A$4=$A$29,$D$4,"")</f>
        <v/>
      </c>
      <c r="E25" s="16" t="s">
        <v>374</v>
      </c>
      <c r="F25" s="67">
        <v>200</v>
      </c>
      <c r="G25" s="14" t="str">
        <f>IF(D25=$D$4,F25,IF($A$4=$D$8,F25,""))</f>
        <v/>
      </c>
      <c r="H25" s="7"/>
      <c r="I25" s="8"/>
      <c r="J25" s="7"/>
      <c r="K25" s="113">
        <f>IF(A4=$I$24,N25,IF(A4=$D$8,N25,0))</f>
        <v>0</v>
      </c>
      <c r="L25" s="439" t="s">
        <v>375</v>
      </c>
      <c r="M25" s="437"/>
      <c r="N25" s="70">
        <f>SUM(N24)</f>
        <v>90</v>
      </c>
      <c r="O25" s="5">
        <f>SUM(O24)</f>
        <v>0</v>
      </c>
    </row>
    <row r="26" spans="1:15" ht="20.149999999999999" customHeight="1" thickBot="1">
      <c r="A26" s="85"/>
      <c r="B26" s="81"/>
      <c r="C26" s="498"/>
      <c r="D26" s="19" t="str">
        <f>IF($A$4=$A$29,$D$4,"")</f>
        <v/>
      </c>
      <c r="E26" s="16" t="s">
        <v>376</v>
      </c>
      <c r="F26" s="68">
        <v>70</v>
      </c>
      <c r="G26" s="14" t="str">
        <f t="shared" ref="G26:G32" si="7">IF(D26=$D$4,F26,IF($A$4=$D$8,F26,""))</f>
        <v/>
      </c>
      <c r="H26" s="7"/>
      <c r="I26" s="98"/>
      <c r="J26" s="99"/>
      <c r="K26" s="63"/>
      <c r="L26" s="440" t="s">
        <v>435</v>
      </c>
      <c r="M26" s="441"/>
      <c r="N26" s="80">
        <f>F24+F33+F39+F52+N19+N23+N25</f>
        <v>6025</v>
      </c>
      <c r="O26" s="51">
        <f>G24+G33+G39+G52+O19+O23+O25</f>
        <v>0</v>
      </c>
    </row>
    <row r="27" spans="1:15" ht="20.149999999999999" customHeight="1" thickBot="1">
      <c r="A27" s="85"/>
      <c r="B27" s="81"/>
      <c r="C27" s="498"/>
      <c r="D27" s="19" t="str">
        <f t="shared" ref="D27:D32" si="8">IF($A$4=$A$29,$D$4,"")</f>
        <v/>
      </c>
      <c r="E27" s="16" t="s">
        <v>377</v>
      </c>
      <c r="F27" s="68">
        <v>70</v>
      </c>
      <c r="G27" s="14" t="str">
        <f t="shared" si="7"/>
        <v/>
      </c>
      <c r="H27" s="7"/>
      <c r="I27" s="62"/>
      <c r="J27" s="58"/>
      <c r="K27" s="64"/>
      <c r="L27" s="3"/>
      <c r="M27" s="3"/>
      <c r="N27" s="65"/>
      <c r="O27" s="2"/>
    </row>
    <row r="28" spans="1:15" ht="20.149999999999999" customHeight="1" thickBot="1">
      <c r="A28" s="85"/>
      <c r="C28" s="498"/>
      <c r="D28" s="19" t="str">
        <f t="shared" si="8"/>
        <v/>
      </c>
      <c r="E28" s="16" t="s">
        <v>378</v>
      </c>
      <c r="F28" s="68">
        <v>275</v>
      </c>
      <c r="G28" s="14" t="str">
        <f t="shared" si="7"/>
        <v/>
      </c>
      <c r="H28" s="7"/>
    </row>
    <row r="29" spans="1:15" ht="20.149999999999999" customHeight="1" thickBot="1">
      <c r="A29" s="55"/>
      <c r="B29" s="81"/>
      <c r="C29" s="498"/>
      <c r="D29" s="19" t="str">
        <f t="shared" si="8"/>
        <v/>
      </c>
      <c r="E29" s="16" t="s">
        <v>379</v>
      </c>
      <c r="F29" s="68">
        <v>170</v>
      </c>
      <c r="G29" s="14" t="str">
        <f t="shared" si="7"/>
        <v/>
      </c>
      <c r="H29" s="7"/>
    </row>
    <row r="30" spans="1:15" ht="20.149999999999999" customHeight="1" thickBot="1">
      <c r="A30" s="85"/>
      <c r="B30" s="81"/>
      <c r="C30" s="498"/>
      <c r="D30" s="19" t="str">
        <f t="shared" si="8"/>
        <v/>
      </c>
      <c r="E30" s="16" t="s">
        <v>380</v>
      </c>
      <c r="F30" s="120">
        <v>75</v>
      </c>
      <c r="G30" s="14" t="str">
        <f t="shared" si="7"/>
        <v/>
      </c>
      <c r="H30" s="7"/>
    </row>
    <row r="31" spans="1:15" ht="20.149999999999999" customHeight="1" thickBot="1">
      <c r="A31" s="85"/>
      <c r="C31" s="498"/>
      <c r="D31" s="19" t="str">
        <f t="shared" si="8"/>
        <v/>
      </c>
      <c r="E31" s="16" t="s">
        <v>381</v>
      </c>
      <c r="F31" s="122">
        <v>95</v>
      </c>
      <c r="G31" s="14" t="str">
        <f t="shared" si="7"/>
        <v/>
      </c>
      <c r="H31" s="7"/>
    </row>
    <row r="32" spans="1:15" ht="20.149999999999999" customHeight="1" thickBot="1">
      <c r="A32" s="85"/>
      <c r="C32" s="513"/>
      <c r="D32" s="19" t="str">
        <f t="shared" si="8"/>
        <v/>
      </c>
      <c r="E32" s="16" t="s">
        <v>382</v>
      </c>
      <c r="F32" s="123">
        <v>75</v>
      </c>
      <c r="G32" s="14" t="str">
        <f t="shared" si="7"/>
        <v/>
      </c>
      <c r="H32" s="7"/>
    </row>
    <row r="33" spans="1:8" ht="20.149999999999999" customHeight="1" thickBot="1">
      <c r="A33" s="85"/>
      <c r="C33" s="114">
        <f>IF(A4=$A$29,F33,IF(A4=$D$8,F33,0))</f>
        <v>0</v>
      </c>
      <c r="D33" s="436" t="s">
        <v>1021</v>
      </c>
      <c r="E33" s="437"/>
      <c r="F33" s="70">
        <f>SUM(F25:F32)</f>
        <v>1030</v>
      </c>
      <c r="G33" s="5">
        <f>SUM(G25:G32)</f>
        <v>0</v>
      </c>
      <c r="H33" s="7"/>
    </row>
    <row r="34" spans="1:8" ht="20.149999999999999" customHeight="1" thickBot="1">
      <c r="A34" s="105"/>
      <c r="B34" s="106"/>
      <c r="C34" s="508" t="s">
        <v>15</v>
      </c>
      <c r="D34" s="19" t="str">
        <f>IF($A$4=$A$35,$D$4,"")</f>
        <v/>
      </c>
      <c r="E34" s="16" t="s">
        <v>383</v>
      </c>
      <c r="F34" s="71">
        <v>215</v>
      </c>
      <c r="G34" s="14" t="str">
        <f>IF(D34=$D$4,F34,IF($A$4=$D$8,F34,""))</f>
        <v/>
      </c>
      <c r="H34" s="7"/>
    </row>
    <row r="35" spans="1:8" ht="20.149999999999999" customHeight="1" thickBot="1">
      <c r="A35" s="55"/>
      <c r="C35" s="498"/>
      <c r="D35" s="19" t="str">
        <f>IF($A$4=$A$35,$D$4,"")</f>
        <v/>
      </c>
      <c r="E35" s="16" t="s">
        <v>384</v>
      </c>
      <c r="F35" s="68">
        <v>75</v>
      </c>
      <c r="G35" s="14" t="str">
        <f t="shared" ref="G35:G38" si="9">IF(D35=$D$4,F35,IF($A$4=$D$8,F35,""))</f>
        <v/>
      </c>
      <c r="H35" s="7"/>
    </row>
    <row r="36" spans="1:8" ht="20.149999999999999" customHeight="1" thickBot="1">
      <c r="A36" s="85"/>
      <c r="C36" s="498"/>
      <c r="D36" s="19" t="str">
        <f>IF($A$4=$A$35,$D$4,"")</f>
        <v/>
      </c>
      <c r="E36" s="16" t="s">
        <v>385</v>
      </c>
      <c r="F36" s="68">
        <v>225</v>
      </c>
      <c r="G36" s="14" t="str">
        <f t="shared" si="9"/>
        <v/>
      </c>
      <c r="H36" s="7"/>
    </row>
    <row r="37" spans="1:8" ht="20.149999999999999" customHeight="1" thickBot="1">
      <c r="A37" s="85"/>
      <c r="C37" s="498"/>
      <c r="D37" s="19" t="str">
        <f>IF($A$4=$A$35,$D$4,"")</f>
        <v/>
      </c>
      <c r="E37" s="16" t="s">
        <v>386</v>
      </c>
      <c r="F37" s="73">
        <v>145</v>
      </c>
      <c r="G37" s="14" t="str">
        <f t="shared" si="9"/>
        <v/>
      </c>
      <c r="H37" s="7"/>
    </row>
    <row r="38" spans="1:8" ht="20.149999999999999" customHeight="1" thickBot="1">
      <c r="A38" s="85"/>
      <c r="C38" s="499"/>
      <c r="D38" s="19" t="str">
        <f>IF($A$4=$A$35,$D$4,"")</f>
        <v/>
      </c>
      <c r="E38" s="16" t="s">
        <v>387</v>
      </c>
      <c r="F38" s="73">
        <v>235</v>
      </c>
      <c r="G38" s="14" t="str">
        <f t="shared" si="9"/>
        <v/>
      </c>
      <c r="H38" s="7"/>
    </row>
    <row r="39" spans="1:8" ht="20.149999999999999" customHeight="1" thickBot="1">
      <c r="A39" s="85"/>
      <c r="C39" s="115">
        <f>IF(A4=$A$35,F39,IF(A4=$D$8,F39,0))</f>
        <v>0</v>
      </c>
      <c r="D39" s="436" t="s">
        <v>1020</v>
      </c>
      <c r="E39" s="437"/>
      <c r="F39" s="73">
        <f>SUM(F34:F38)</f>
        <v>895</v>
      </c>
      <c r="G39" s="9">
        <f>SUM(G34:G38)</f>
        <v>0</v>
      </c>
      <c r="H39" s="7"/>
    </row>
    <row r="40" spans="1:8" ht="20.149999999999999" customHeight="1" thickBot="1">
      <c r="A40" s="90"/>
      <c r="B40" s="110"/>
      <c r="C40" s="497" t="s">
        <v>388</v>
      </c>
      <c r="D40" s="19" t="str">
        <f>IF($A$4=$A$45,$D$4,"")</f>
        <v/>
      </c>
      <c r="E40" s="16" t="s">
        <v>389</v>
      </c>
      <c r="F40" s="71">
        <v>100</v>
      </c>
      <c r="G40" s="14" t="str">
        <f>IF(D40=$D$4,F40,IF($A$4=$D$8,F40,""))</f>
        <v/>
      </c>
      <c r="H40" s="7"/>
    </row>
    <row r="41" spans="1:8" ht="20.149999999999999" customHeight="1" thickBot="1">
      <c r="A41" s="85"/>
      <c r="C41" s="498"/>
      <c r="D41" s="19" t="str">
        <f t="shared" ref="D41:D51" si="10">IF($A$4=$A$45,$D$4,"")</f>
        <v/>
      </c>
      <c r="E41" s="16" t="s">
        <v>390</v>
      </c>
      <c r="F41" s="68">
        <v>120</v>
      </c>
      <c r="G41" s="14" t="str">
        <f t="shared" ref="G41:G51" si="11">IF(D41=$D$4,F41,IF($A$4=$D$8,F41,""))</f>
        <v/>
      </c>
      <c r="H41" s="7"/>
    </row>
    <row r="42" spans="1:8" ht="20.149999999999999" customHeight="1" thickBot="1">
      <c r="A42" s="85"/>
      <c r="C42" s="498"/>
      <c r="D42" s="19" t="str">
        <f t="shared" si="10"/>
        <v/>
      </c>
      <c r="E42" s="16" t="s">
        <v>391</v>
      </c>
      <c r="F42" s="68">
        <v>235</v>
      </c>
      <c r="G42" s="14" t="str">
        <f t="shared" si="11"/>
        <v/>
      </c>
    </row>
    <row r="43" spans="1:8" ht="20.149999999999999" customHeight="1" thickBot="1">
      <c r="A43" s="85"/>
      <c r="C43" s="498"/>
      <c r="D43" s="19" t="str">
        <f t="shared" si="10"/>
        <v/>
      </c>
      <c r="E43" s="16" t="s">
        <v>392</v>
      </c>
      <c r="F43" s="73">
        <v>250</v>
      </c>
      <c r="G43" s="14" t="str">
        <f t="shared" si="11"/>
        <v/>
      </c>
    </row>
    <row r="44" spans="1:8" ht="20.149999999999999" customHeight="1" thickBot="1">
      <c r="A44" s="85"/>
      <c r="C44" s="498"/>
      <c r="D44" s="19" t="str">
        <f t="shared" si="10"/>
        <v/>
      </c>
      <c r="E44" s="16" t="s">
        <v>393</v>
      </c>
      <c r="F44" s="73">
        <v>360</v>
      </c>
      <c r="G44" s="14" t="str">
        <f t="shared" si="11"/>
        <v/>
      </c>
    </row>
    <row r="45" spans="1:8" ht="20.149999999999999" customHeight="1" thickBot="1">
      <c r="A45" s="55"/>
      <c r="C45" s="498"/>
      <c r="D45" s="19" t="str">
        <f t="shared" si="10"/>
        <v/>
      </c>
      <c r="E45" s="16" t="s">
        <v>394</v>
      </c>
      <c r="F45" s="73">
        <v>70</v>
      </c>
      <c r="G45" s="14" t="str">
        <f t="shared" si="11"/>
        <v/>
      </c>
      <c r="H45" s="7"/>
    </row>
    <row r="46" spans="1:8" ht="20.149999999999999" customHeight="1" thickBot="1">
      <c r="A46" s="85"/>
      <c r="C46" s="498"/>
      <c r="D46" s="19" t="str">
        <f t="shared" si="10"/>
        <v/>
      </c>
      <c r="E46" s="16" t="s">
        <v>395</v>
      </c>
      <c r="F46" s="73">
        <v>100</v>
      </c>
      <c r="G46" s="14" t="str">
        <f t="shared" si="11"/>
        <v/>
      </c>
      <c r="H46" s="7"/>
    </row>
    <row r="47" spans="1:8" ht="20.149999999999999" customHeight="1" thickBot="1">
      <c r="A47" s="85"/>
      <c r="C47" s="498"/>
      <c r="D47" s="19" t="str">
        <f t="shared" si="10"/>
        <v/>
      </c>
      <c r="E47" s="16" t="s">
        <v>396</v>
      </c>
      <c r="F47" s="73">
        <v>75</v>
      </c>
      <c r="G47" s="14" t="str">
        <f t="shared" si="11"/>
        <v/>
      </c>
    </row>
    <row r="48" spans="1:8" ht="20.149999999999999" customHeight="1" thickBot="1">
      <c r="A48" s="85"/>
      <c r="C48" s="498"/>
      <c r="D48" s="19" t="str">
        <f t="shared" si="10"/>
        <v/>
      </c>
      <c r="E48" s="16" t="s">
        <v>397</v>
      </c>
      <c r="F48" s="73">
        <v>70</v>
      </c>
      <c r="G48" s="14" t="str">
        <f t="shared" si="11"/>
        <v/>
      </c>
    </row>
    <row r="49" spans="1:11" ht="20.149999999999999" customHeight="1" thickBot="1">
      <c r="A49" s="85"/>
      <c r="C49" s="498"/>
      <c r="D49" s="19" t="str">
        <f t="shared" si="10"/>
        <v/>
      </c>
      <c r="E49" s="16" t="s">
        <v>398</v>
      </c>
      <c r="F49" s="73">
        <v>85</v>
      </c>
      <c r="G49" s="14" t="str">
        <f t="shared" si="11"/>
        <v/>
      </c>
      <c r="I49" s="94"/>
      <c r="J49" s="94"/>
    </row>
    <row r="50" spans="1:11" ht="20.149999999999999" customHeight="1" thickBot="1">
      <c r="A50" s="85"/>
      <c r="C50" s="498"/>
      <c r="D50" s="19" t="str">
        <f t="shared" si="10"/>
        <v/>
      </c>
      <c r="E50" s="16" t="s">
        <v>399</v>
      </c>
      <c r="F50" s="73">
        <v>160</v>
      </c>
      <c r="G50" s="14" t="str">
        <f t="shared" si="11"/>
        <v/>
      </c>
    </row>
    <row r="51" spans="1:11" ht="18" customHeight="1" thickBot="1">
      <c r="A51" s="85"/>
      <c r="C51" s="499"/>
      <c r="D51" s="19" t="str">
        <f t="shared" si="10"/>
        <v/>
      </c>
      <c r="E51" s="16" t="s">
        <v>400</v>
      </c>
      <c r="F51" s="73">
        <v>70</v>
      </c>
      <c r="G51" s="14" t="str">
        <f t="shared" si="11"/>
        <v/>
      </c>
    </row>
    <row r="52" spans="1:11" ht="18" customHeight="1" thickBot="1">
      <c r="A52" s="92"/>
      <c r="B52" s="100"/>
      <c r="C52" s="115">
        <f>IF(A4=$A$45,F52,IF(A4=$D$8,F52,0))</f>
        <v>0</v>
      </c>
      <c r="D52" s="436" t="s">
        <v>1019</v>
      </c>
      <c r="E52" s="437"/>
      <c r="F52" s="73">
        <f>SUM(F40:F51)</f>
        <v>1695</v>
      </c>
      <c r="G52" s="9">
        <f>SUM(G40:G51)</f>
        <v>0</v>
      </c>
      <c r="H52" s="7"/>
    </row>
    <row r="53" spans="1:11" ht="18" customHeight="1"/>
    <row r="54" spans="1:11" ht="18" customHeight="1"/>
    <row r="55" spans="1:11" ht="18" customHeight="1">
      <c r="A55" s="94"/>
      <c r="B55" s="94"/>
      <c r="C55" s="493" t="s">
        <v>401</v>
      </c>
      <c r="D55" s="493"/>
      <c r="E55" s="500" t="s">
        <v>24</v>
      </c>
      <c r="F55" s="500"/>
      <c r="G55" s="500"/>
      <c r="H55" s="500"/>
      <c r="I55" s="500"/>
      <c r="J55" s="500"/>
      <c r="K55" s="501">
        <f>O26</f>
        <v>0</v>
      </c>
    </row>
    <row r="56" spans="1:11" ht="18" customHeight="1">
      <c r="A56" s="94"/>
      <c r="B56" s="94"/>
      <c r="C56" s="493"/>
      <c r="D56" s="493"/>
      <c r="E56" s="500"/>
      <c r="F56" s="500"/>
      <c r="G56" s="500"/>
      <c r="H56" s="500"/>
      <c r="I56" s="500"/>
      <c r="J56" s="500"/>
      <c r="K56" s="501"/>
    </row>
    <row r="57" spans="1:11" ht="18" customHeight="1">
      <c r="H57" s="7"/>
    </row>
    <row r="58" spans="1:11" ht="18" customHeight="1"/>
    <row r="59" spans="1:11" ht="18" customHeight="1"/>
    <row r="62" spans="1:11" ht="16.5">
      <c r="E62" s="94"/>
      <c r="F62" s="94"/>
      <c r="G62" s="94"/>
    </row>
    <row r="63" spans="1:11" ht="16.5">
      <c r="C63" s="94"/>
      <c r="D63" s="94"/>
      <c r="E63" s="94"/>
      <c r="F63" s="94"/>
      <c r="G63" s="94"/>
    </row>
    <row r="64" spans="1:11" ht="16.5">
      <c r="C64" s="94"/>
      <c r="D64" s="94"/>
    </row>
    <row r="66" spans="1:15" ht="16.5">
      <c r="H66" s="94"/>
    </row>
    <row r="67" spans="1:15" s="94" customFormat="1" ht="16.5">
      <c r="A67" s="1"/>
      <c r="B67" s="1"/>
      <c r="C67" s="1"/>
      <c r="D67" s="1"/>
      <c r="E67" s="1"/>
      <c r="F67" s="1"/>
      <c r="G67" s="1"/>
      <c r="I67" s="1"/>
      <c r="J67" s="1"/>
      <c r="K67" s="1"/>
      <c r="L67" s="1"/>
      <c r="M67" s="1"/>
      <c r="N67" s="1"/>
      <c r="O67" s="1"/>
    </row>
    <row r="68" spans="1:15" s="94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</sheetData>
  <sheetProtection algorithmName="SHA-512" hashValue="vPVs2QCDSFntcdd4cWwclC/MkRl/jY7tEr7O0KgsqsDIF4tUTQokPnii/OWnmVN64HygqReoBO5JkhGsa8GKUA==" saltValue="zL9JQRSvxSTkW1xhOWkd7A==" spinCount="100000" sheet="1" objects="1" scenarios="1"/>
  <mergeCells count="27">
    <mergeCell ref="C55:D56"/>
    <mergeCell ref="E55:J56"/>
    <mergeCell ref="K55:K56"/>
    <mergeCell ref="E4:G5"/>
    <mergeCell ref="F1:G1"/>
    <mergeCell ref="I10:K10"/>
    <mergeCell ref="C11:C23"/>
    <mergeCell ref="K11:K18"/>
    <mergeCell ref="C40:C51"/>
    <mergeCell ref="D52:E52"/>
    <mergeCell ref="D24:E24"/>
    <mergeCell ref="C25:C32"/>
    <mergeCell ref="L1:M1"/>
    <mergeCell ref="E2:M2"/>
    <mergeCell ref="U2:V2"/>
    <mergeCell ref="S3:T3"/>
    <mergeCell ref="L6:M6"/>
    <mergeCell ref="L19:M19"/>
    <mergeCell ref="K20:K22"/>
    <mergeCell ref="L23:M23"/>
    <mergeCell ref="E8:O9"/>
    <mergeCell ref="D8:D9"/>
    <mergeCell ref="L25:M25"/>
    <mergeCell ref="D33:E33"/>
    <mergeCell ref="C34:C38"/>
    <mergeCell ref="D39:E39"/>
    <mergeCell ref="L26:M26"/>
  </mergeCells>
  <phoneticPr fontId="2"/>
  <pageMargins left="0.7" right="0.7" top="0.75" bottom="0.75" header="0.3" footer="0.3"/>
  <pageSetup paperSize="9" scale="69" orientation="portrait" r:id="rId1"/>
  <rowBreaks count="3" manualBreakCount="3">
    <brk id="58" max="14" man="1"/>
    <brk id="69" min="3" max="14" man="1"/>
    <brk id="7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20</vt:i4>
      </vt:variant>
    </vt:vector>
  </HeadingPairs>
  <TitlesOfParts>
    <vt:vector size="30" baseType="lpstr">
      <vt:lpstr>Sheet1</vt:lpstr>
      <vt:lpstr>賃貸集合住宅</vt:lpstr>
      <vt:lpstr>1</vt:lpstr>
      <vt:lpstr>松山市中心</vt:lpstr>
      <vt:lpstr>松山市城北</vt:lpstr>
      <vt:lpstr>松山市城西</vt:lpstr>
      <vt:lpstr>松山市城東</vt:lpstr>
      <vt:lpstr>松山市南西</vt:lpstr>
      <vt:lpstr>松山市南東</vt:lpstr>
      <vt:lpstr>松山市遠方部</vt:lpstr>
      <vt:lpstr>'1'!\A</vt:lpstr>
      <vt:lpstr>'1'!\B</vt:lpstr>
      <vt:lpstr>'1'!\C</vt:lpstr>
      <vt:lpstr>'1'!\F</vt:lpstr>
      <vt:lpstr>'1'!\K</vt:lpstr>
      <vt:lpstr>'1'!\L</vt:lpstr>
      <vt:lpstr>'1'!\M</vt:lpstr>
      <vt:lpstr>'1'!\O</vt:lpstr>
      <vt:lpstr>'1'!\P</vt:lpstr>
      <vt:lpstr>'1'!\Q</vt:lpstr>
      <vt:lpstr>'1'!Print_Area</vt:lpstr>
      <vt:lpstr>松山市遠方部!Print_Area</vt:lpstr>
      <vt:lpstr>松山市城西!Print_Area</vt:lpstr>
      <vt:lpstr>松山市城東!Print_Area</vt:lpstr>
      <vt:lpstr>松山市城北!Print_Area</vt:lpstr>
      <vt:lpstr>松山市中心!Print_Area</vt:lpstr>
      <vt:lpstr>松山市南西!Print_Area</vt:lpstr>
      <vt:lpstr>松山市南東!Print_Area</vt:lpstr>
      <vt:lpstr>賃貸集合住宅!Print_Area</vt:lpstr>
      <vt:lpstr>'1'!Print_Area_MI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サンケイリビング新聞社</dc:creator>
  <cp:lastModifiedBy>玉井 優大</cp:lastModifiedBy>
  <cp:lastPrinted>2023-04-27T06:50:53Z</cp:lastPrinted>
  <dcterms:created xsi:type="dcterms:W3CDTF">2002-10-24T10:02:06Z</dcterms:created>
  <dcterms:modified xsi:type="dcterms:W3CDTF">2024-05-30T07:40:09Z</dcterms:modified>
</cp:coreProperties>
</file>